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/>
  <mc:AlternateContent xmlns:mc="http://schemas.openxmlformats.org/markup-compatibility/2006">
    <mc:Choice Requires="x15">
      <x15ac:absPath xmlns:x15ac="http://schemas.microsoft.com/office/spreadsheetml/2010/11/ac" url="Z:\Rifiuti\Gestione_risorse_finanziarie\FONDO LR 16\Fondo anno 2022\Bando iniziative comunali\Modulo liquidazione\"/>
    </mc:Choice>
  </mc:AlternateContent>
  <xr:revisionPtr revIDLastSave="0" documentId="13_ncr:1_{31000156-C65D-4556-A60F-831F758FBB5B}" xr6:coauthVersionLast="36" xr6:coauthVersionMax="47" xr10:uidLastSave="{00000000-0000-0000-0000-000000000000}"/>
  <workbookProtection workbookAlgorithmName="SHA-512" workbookHashValue="Ym9COC0rhbCzBrWDgL/RgnHyYnbMdhMT5CmfYJ3F6f1z9ucBh72X7zwgmXPhsopy2PxeVvwdCr3sXOzyNogsrw==" workbookSaltValue="YFAg9STkx2DDxcGO3HmPCA==" workbookSpinCount="100000" lockStructure="1"/>
  <bookViews>
    <workbookView xWindow="465" yWindow="375" windowWidth="19410" windowHeight="11055" xr2:uid="{00000000-000D-0000-FFFF-FFFF00000000}"/>
  </bookViews>
  <sheets>
    <sheet name="LIQUIDAZIONE" sheetId="8" r:id="rId1"/>
    <sheet name="Foglio4" sheetId="5" state="hidden" r:id="rId2"/>
    <sheet name="Foglio2" sheetId="2" state="hidden" r:id="rId3"/>
  </sheets>
  <definedNames>
    <definedName name="_xlnm._FilterDatabase" localSheetId="2" hidden="1">Foglio2!$B$2:$M$40</definedName>
    <definedName name="db_beneficiari">Foglio2!$B$3:$M$40</definedName>
    <definedName name="ente_CF">LIQUIDAZIONE!$C$8</definedName>
    <definedName name="ente_LR_nome">LIQUIDAZIONE!$C$9</definedName>
    <definedName name="ente_nome">LIQUIDAZIONE!$C$7</definedName>
    <definedName name="prog_contr_ammesso">LIQUIDAZIONE!$C$20</definedName>
    <definedName name="prog_contr_perc">LIQUIDAZIONE!$C$19</definedName>
    <definedName name="prog_data_concl">LIQUIDAZIONE!$C$21</definedName>
    <definedName name="prog_imp_eleggibile">LIQUIDAZIONE!$C$18</definedName>
    <definedName name="prog_perimetro">LIQUIDAZIONE!$C$16</definedName>
    <definedName name="prog_priorita">LIQUIDAZIONE!$C$17</definedName>
    <definedName name="prog_titolo">LIQUIDAZIONE!$C$15</definedName>
    <definedName name="referente_email">LIQUIDAZIONE!$C$12</definedName>
    <definedName name="referente_nome_cognome">LIQUIDAZIONE!$C$11</definedName>
    <definedName name="referente_tel">LIQUIDAZIONE!$C$13</definedName>
    <definedName name="rend_altri_contr">LIQUIDAZIONE!$D$37</definedName>
    <definedName name="rend_contr_delta">LIQUIDAZIONE!$F$34</definedName>
    <definedName name="rend_contr_finale">LIQUIDAZIONE!$F$33</definedName>
    <definedName name="rend_costi_elegg">LIQUIDAZIONE!$F$32</definedName>
    <definedName name="rend_costi_proponente">LIQUIDAZIONE!$D$36</definedName>
    <definedName name="rend_costi_tot">LIQUIDAZIONE!$D$30</definedName>
  </definedNames>
  <calcPr calcId="191029"/>
</workbook>
</file>

<file path=xl/calcChain.xml><?xml version="1.0" encoding="utf-8"?>
<calcChain xmlns="http://schemas.openxmlformats.org/spreadsheetml/2006/main">
  <c r="D29" i="8" l="1"/>
  <c r="C15" i="8" l="1"/>
  <c r="C18" i="8"/>
  <c r="C20" i="8"/>
  <c r="C19" i="8"/>
  <c r="C17" i="8"/>
  <c r="C16" i="8"/>
  <c r="F29" i="8" l="1"/>
  <c r="D25" i="8"/>
  <c r="F25" i="8" s="1"/>
  <c r="D26" i="8"/>
  <c r="F26" i="8" s="1"/>
  <c r="D27" i="8"/>
  <c r="F27" i="8" s="1"/>
  <c r="D28" i="8"/>
  <c r="F28" i="8" s="1"/>
  <c r="D24" i="8"/>
  <c r="F24" i="8" s="1"/>
  <c r="F32" i="8" l="1"/>
  <c r="F33" i="8" s="1"/>
  <c r="D30" i="8"/>
  <c r="D36" i="8" l="1"/>
  <c r="E36" i="8" s="1"/>
  <c r="F34" i="8" l="1"/>
</calcChain>
</file>

<file path=xl/sharedStrings.xml><?xml version="1.0" encoding="utf-8"?>
<sst xmlns="http://schemas.openxmlformats.org/spreadsheetml/2006/main" count="226" uniqueCount="140">
  <si>
    <t>Ammontare di altri incentivi pubblici e/o privati previsti o ricevuti</t>
  </si>
  <si>
    <t>costi NON AMMISSIBILI a contributo</t>
  </si>
  <si>
    <t>%</t>
  </si>
  <si>
    <t>ELEGGIBILITA' AI FINI DEL CONTRIBUTO</t>
  </si>
  <si>
    <t>acquisti e forniture di beni e servizi con effetti di prevenzione duraturi</t>
  </si>
  <si>
    <t>acquisti e forniture di beni e servizi con effetti di prevenzione temporanei</t>
  </si>
  <si>
    <t>riconoscimento di contributi a soggetti privati, realizzazione di case dell'acqua</t>
  </si>
  <si>
    <t>Costi rimanenti a carico del proponente</t>
  </si>
  <si>
    <t>1 - rilievo comunale</t>
  </si>
  <si>
    <t>2 - rilievo sovracomunale</t>
  </si>
  <si>
    <t>3 - rilievo pubblico/privato</t>
  </si>
  <si>
    <t>DESCRIZIONE PROGETTO</t>
  </si>
  <si>
    <t>COSTI DEL PROGETTO DETTAGLIATI PER TIPOLOGIA (art. 4)</t>
  </si>
  <si>
    <t>REFERENTE PROGETTO</t>
  </si>
  <si>
    <t>costi AMMISSIBILI PIENAMENTE</t>
  </si>
  <si>
    <t>costi AMMISSIBILI PARZIALMENTE</t>
  </si>
  <si>
    <t>TIPOLOGIA COSTO</t>
  </si>
  <si>
    <t>COMUNE DI CORIANO</t>
  </si>
  <si>
    <t>I - iniziative di riduzione del consumo di prodotti monouso</t>
  </si>
  <si>
    <t>attività e costi non correlati e finalizzati alla prevenzione dei rifiuti</t>
  </si>
  <si>
    <t>attività di formazione degli utenti necessarie e finalizzate alla riuscita delle attività</t>
  </si>
  <si>
    <t>TOTALE IMPORTO ELEGGIBILE A CONTRIBUTO</t>
  </si>
  <si>
    <t>TIPOLOGIE DI COSTO PREVISTE</t>
  </si>
  <si>
    <t>attività ricognitive, di analisi, organizzazione, progettazione, coordinamento, consulenza, facilitazione, mediazione sociale, divulgazione, informazione e sensibilizzazione</t>
  </si>
  <si>
    <t>II - progetti di riduzione degli sprechi alimentari</t>
  </si>
  <si>
    <t>III - case dell'acqua e tutti gli altri progetti</t>
  </si>
  <si>
    <t xml:space="preserve">SCHEMA DI RIEPILOGO PER LA RENDICONTAZIONE DEI COSTI SOSTENUTI </t>
  </si>
  <si>
    <t>IL COMUNE DEVE COMPILARE SOLO LE CELLE CON SFONDO CELESTE, LE ALTRE CELLE SONO A COMPILAZIONE AUTOMATICA, O DI COMPETENZA DI ATERSIR</t>
  </si>
  <si>
    <t>CODICE FISCALE</t>
  </si>
  <si>
    <t>Legale Rappresentante (nome e cognome)</t>
  </si>
  <si>
    <t>data</t>
  </si>
  <si>
    <t>istruttore</t>
  </si>
  <si>
    <t>nome e cognome</t>
  </si>
  <si>
    <t>e-mail</t>
  </si>
  <si>
    <t>n. telefono</t>
  </si>
  <si>
    <t>Livello priorità</t>
  </si>
  <si>
    <t>Contributo ammesso (€)</t>
  </si>
  <si>
    <t>Data conclusione interventi</t>
  </si>
  <si>
    <t>COSTO RENDICONTATO (€)</t>
  </si>
  <si>
    <t>IMPORTO ELEGGIBILE RENDICONTATO</t>
  </si>
  <si>
    <t>NOTE</t>
  </si>
  <si>
    <t>Ammontare dei costi complessivamente sostenuti</t>
  </si>
  <si>
    <t>AMMONTARE DEL CONTRIBUTO LIQUIDABILE</t>
  </si>
  <si>
    <t>COSTO SOSTENUTO (€)</t>
  </si>
  <si>
    <t>ENTE BENEFICIARIO</t>
  </si>
  <si>
    <t>PROTOCOLLO</t>
  </si>
  <si>
    <t>Ente</t>
  </si>
  <si>
    <t>Titolo iniziativa</t>
  </si>
  <si>
    <t>COMUNE DI RIO SALICETO</t>
  </si>
  <si>
    <t>SPRUZZI D'ACQUA</t>
  </si>
  <si>
    <t>COMUNE DI MISANO ADRIATICO</t>
  </si>
  <si>
    <t>ACQUA E SCUOLE 2022</t>
  </si>
  <si>
    <t>COMUNE DI IMOLA</t>
  </si>
  <si>
    <t>“UN S’BÓTA VEJA GNÉT”  PLUS</t>
  </si>
  <si>
    <t>COMUNE DI SAN LAZZARO DI SAVENA</t>
  </si>
  <si>
    <t>USA E...TIENI</t>
  </si>
  <si>
    <t>COMUNE DI BOLOGNA</t>
  </si>
  <si>
    <t>MANIFATTURA 0 WASTE</t>
  </si>
  <si>
    <t>UNIONE DEI COMUNI VALLE DEL SAVIO</t>
  </si>
  <si>
    <t>PANNOLINI E ASSORBENTI</t>
  </si>
  <si>
    <t>COMUNE DI MONTESCUDO-MONTE COLOMBO</t>
  </si>
  <si>
    <t>COMUNE DI COMPIANO</t>
  </si>
  <si>
    <t>COMUNE DI SAN GIORGIO DI PIANO</t>
  </si>
  <si>
    <t>BEVIAMOCI SU</t>
  </si>
  <si>
    <t>COMUNE DI ALTA VAL TIDONE</t>
  </si>
  <si>
    <t>ALTA VAL TIDONE RIFIUTI 0</t>
  </si>
  <si>
    <t>COMUNE DI VILLANOVA SULL'ARDA</t>
  </si>
  <si>
    <t>SCUOLA PLASTIC-FREE</t>
  </si>
  <si>
    <t>PLASTIC FREE EVENTS</t>
  </si>
  <si>
    <t>COMUNE DI MONTECHIARUGOLO</t>
  </si>
  <si>
    <t>STOVIGLIOTECA COMUNALE</t>
  </si>
  <si>
    <t>COMUNE DI FERRARA</t>
  </si>
  <si>
    <t>COMUNE DI BRESCELLO</t>
  </si>
  <si>
    <t>RIDUZIONE BENI "USA E GETTA"</t>
  </si>
  <si>
    <t>L'ACQUA PER I PICCOLI</t>
  </si>
  <si>
    <t>COMUNE DI SALA BOLOGNESE</t>
  </si>
  <si>
    <t>COMUNE DI NONANTOLA</t>
  </si>
  <si>
    <t>COMUNE DI MEDESANO</t>
  </si>
  <si>
    <t>COMUNE DI GUALTIERI</t>
  </si>
  <si>
    <t>RIDUZIONE "USA E GETTA"</t>
  </si>
  <si>
    <t>COMUNE DI BORGONOVO VAL TIDONE</t>
  </si>
  <si>
    <t>PLASTIC FREE BORGO-SCHOOL</t>
  </si>
  <si>
    <t>COMUNE DI GUIGLIA</t>
  </si>
  <si>
    <t>COMUNE DI PARMA</t>
  </si>
  <si>
    <t>PARMA RI-VESTITI</t>
  </si>
  <si>
    <t>COMUNE DI BENTIVOGLIO</t>
  </si>
  <si>
    <t>COMUNE DI RIMINI</t>
  </si>
  <si>
    <t>COMUNE DI GALLIERA</t>
  </si>
  <si>
    <t>COMUNE DI MONZUNO</t>
  </si>
  <si>
    <t>COMUNE DI CALENDASCO</t>
  </si>
  <si>
    <t>CASA DELL'ACQUA A CALENDASCO</t>
  </si>
  <si>
    <t>Titolo_iniziativa</t>
  </si>
  <si>
    <t>Perimetro_intervento_corretto</t>
  </si>
  <si>
    <t>ATTIVITA' SVOLTE</t>
  </si>
  <si>
    <t>COMUNE DI SANTARCANGELO DI ROMAGNA</t>
  </si>
  <si>
    <t>COMUNE DI COLORNO</t>
  </si>
  <si>
    <t>COMUNE DI SAVIGNANO SUL PANARO</t>
  </si>
  <si>
    <t>COMUNE DI CESENA</t>
  </si>
  <si>
    <t>COMUNE DI CAMPOGALLIANO</t>
  </si>
  <si>
    <t>COMUNE DI NOVI DI MODENA</t>
  </si>
  <si>
    <t>COMUNE DI RAVENNA</t>
  </si>
  <si>
    <t>COMUNE DI VALSAMOGGIA</t>
  </si>
  <si>
    <t>COMUNE DI BELLARIA-IGEA MARINA</t>
  </si>
  <si>
    <t>COMUNE DI MERCATO SARACENO</t>
  </si>
  <si>
    <t xml:space="preserve">BERE A SCUOLA "PLASTIC-FREE" </t>
  </si>
  <si>
    <t>IO NON SPRECO</t>
  </si>
  <si>
    <t>ASCIUGAMANI</t>
  </si>
  <si>
    <t>BEVI UN'ACQUA DI CLASSE!</t>
  </si>
  <si>
    <t>RIDUZIONE DI PRODOTTI MONOUSO</t>
  </si>
  <si>
    <t>PROGETTO RIDUZIONE RIFIUTI</t>
  </si>
  <si>
    <t>IO BEVO PLASTIC FREE!</t>
  </si>
  <si>
    <t>ASCIUGAMANI ELETTRICI 2023</t>
  </si>
  <si>
    <t>STOVIGLIOTECA ECOPIZZE ECOSAGRE</t>
  </si>
  <si>
    <t>L’ACQUA BUONA IN COMUNE</t>
  </si>
  <si>
    <t>STOVIGLIE IN PIAZZA</t>
  </si>
  <si>
    <t>EROGATORI ACQUA</t>
  </si>
  <si>
    <t>STOVIGLIOTECA RAVENNA</t>
  </si>
  <si>
    <t>ZAMPILLATORI NEI MUNICIPI</t>
  </si>
  <si>
    <t>INSTALLAZIONE EROGATORI DI ACQUA</t>
  </si>
  <si>
    <t>BENTIVOGLIO RIDUCE RIFIUTI</t>
  </si>
  <si>
    <t>ACQUA PUBBLICA A SCUOLA</t>
  </si>
  <si>
    <t>PROGETTO "FOODCARE"</t>
  </si>
  <si>
    <t>ANCHE MENO! MONZUNO PLASTICFREE</t>
  </si>
  <si>
    <t>CASA DELL’ACQUA – BORA</t>
  </si>
  <si>
    <t>ACQUISTO 2 CASE DELL'ACQUA</t>
  </si>
  <si>
    <t>COMUNE DI SISSA TRECASALI</t>
  </si>
  <si>
    <t>livello priorità</t>
  </si>
  <si>
    <t>Contributo (%)</t>
  </si>
  <si>
    <t>% contributo</t>
  </si>
  <si>
    <t>contributo</t>
  </si>
  <si>
    <t xml:space="preserve">Importo eleggibile a contributo corretto </t>
  </si>
  <si>
    <t>Importo eleggibile</t>
  </si>
  <si>
    <t>ISTRUTTORIA ATERSIR</t>
  </si>
  <si>
    <t>note</t>
  </si>
  <si>
    <t>protocollo domanda di liquidazione</t>
  </si>
  <si>
    <t>PROGETTO DI PREVENZIONE DEI RIFIUTI BENEFICIARIO DI CONTRIBUTO - DETERMINAZIONE DIRIGENZIALE n.345 del 29/12/2022</t>
  </si>
  <si>
    <t>(BANDO SU LINEA LFB3 DEL FONDO LR 16/2015 DELL'ANNO 2022)</t>
  </si>
  <si>
    <t>NOTE DI COMPILAZIONE DEL COMUNE</t>
  </si>
  <si>
    <t>differenza dal contributo riconosciuto in graduatoria</t>
  </si>
  <si>
    <t>QUADRO ECONOMICO - RENDICONTAZIONE DEI COSTI SOSTENUTI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</si>
</sst>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&quot;€ &quot;* #,##0.00_-;&quot;-€ &quot;* #,##0.00_-;_-&quot;€ &quot;* \-??_-;_-@_-"/>
    <numFmt numFmtId="167" formatCode="#,##0.00\ &quot;€&quot;"/>
    <numFmt numFmtId="168" formatCode="_-&quot;€&quot;\ * #,##0_-;\-&quot;€&quot;\ * #,##0_-;_-&quot;€&quot;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9" fontId="1" fillId="0" borderId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ill="0" applyBorder="0" applyAlignment="0" applyProtection="0"/>
  </cellStyleXfs>
  <cellXfs count="98">
    <xf numFmtId="0" fontId="0" fillId="0" borderId="0" xfId="0"/>
    <xf numFmtId="165" fontId="6" fillId="0" borderId="0" xfId="5" applyFont="1" applyBorder="1" applyAlignment="1" applyProtection="1">
      <alignment horizontal="right" vertical="center"/>
    </xf>
    <xf numFmtId="0" fontId="2" fillId="0" borderId="8" xfId="2" applyFont="1" applyBorder="1"/>
    <xf numFmtId="0" fontId="2" fillId="0" borderId="0" xfId="2" applyFont="1"/>
    <xf numFmtId="0" fontId="2" fillId="0" borderId="8" xfId="2" applyFont="1" applyBorder="1" applyAlignment="1">
      <alignment horizontal="justify" vertical="center"/>
    </xf>
    <xf numFmtId="0" fontId="9" fillId="4" borderId="1" xfId="0" applyFont="1" applyFill="1" applyBorder="1"/>
    <xf numFmtId="0" fontId="11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wrapText="1"/>
    </xf>
    <xf numFmtId="165" fontId="13" fillId="0" borderId="1" xfId="5" applyFont="1" applyFill="1" applyBorder="1"/>
    <xf numFmtId="0" fontId="13" fillId="0" borderId="1" xfId="0" applyFont="1" applyBorder="1"/>
    <xf numFmtId="10" fontId="0" fillId="0" borderId="0" xfId="3" applyNumberFormat="1" applyFont="1"/>
    <xf numFmtId="165" fontId="0" fillId="0" borderId="0" xfId="5" applyFont="1"/>
    <xf numFmtId="168" fontId="0" fillId="0" borderId="0" xfId="5" applyNumberFormat="1" applyFont="1"/>
    <xf numFmtId="0" fontId="7" fillId="0" borderId="0" xfId="0" applyFont="1"/>
    <xf numFmtId="0" fontId="5" fillId="4" borderId="4" xfId="0" applyFont="1" applyFill="1" applyBorder="1"/>
    <xf numFmtId="0" fontId="8" fillId="0" borderId="0" xfId="0" applyFont="1" applyAlignment="1">
      <alignment horizontal="right" vertical="center"/>
    </xf>
    <xf numFmtId="0" fontId="4" fillId="0" borderId="0" xfId="0" applyFont="1"/>
    <xf numFmtId="0" fontId="6" fillId="0" borderId="0" xfId="0" applyFont="1" applyAlignment="1">
      <alignment horizontal="right" vertical="center"/>
    </xf>
    <xf numFmtId="0" fontId="0" fillId="0" borderId="5" xfId="0" applyBorder="1"/>
    <xf numFmtId="0" fontId="0" fillId="7" borderId="5" xfId="0" applyFill="1" applyBorder="1"/>
    <xf numFmtId="0" fontId="0" fillId="7" borderId="4" xfId="0" applyFill="1" applyBorder="1"/>
    <xf numFmtId="0" fontId="0" fillId="0" borderId="0" xfId="0" applyAlignment="1">
      <alignment wrapText="1"/>
    </xf>
    <xf numFmtId="0" fontId="15" fillId="0" borderId="5" xfId="0" applyFont="1" applyBorder="1"/>
    <xf numFmtId="0" fontId="16" fillId="7" borderId="3" xfId="0" applyFont="1" applyFill="1" applyBorder="1"/>
    <xf numFmtId="0" fontId="17" fillId="4" borderId="1" xfId="0" applyFont="1" applyFill="1" applyBorder="1" applyAlignment="1">
      <alignment vertical="center" wrapText="1"/>
    </xf>
    <xf numFmtId="0" fontId="18" fillId="8" borderId="1" xfId="5" applyNumberFormat="1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vertical="center" wrapText="1"/>
    </xf>
    <xf numFmtId="0" fontId="18" fillId="3" borderId="1" xfId="5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8" fillId="0" borderId="0" xfId="3" applyNumberFormat="1" applyFont="1" applyBorder="1" applyAlignment="1" applyProtection="1">
      <alignment vertical="center"/>
    </xf>
    <xf numFmtId="0" fontId="17" fillId="4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wrapText="1"/>
    </xf>
    <xf numFmtId="0" fontId="18" fillId="9" borderId="1" xfId="5" applyNumberFormat="1" applyFont="1" applyFill="1" applyBorder="1" applyAlignment="1" applyProtection="1">
      <alignment vertical="center"/>
    </xf>
    <xf numFmtId="0" fontId="18" fillId="9" borderId="1" xfId="5" applyNumberFormat="1" applyFont="1" applyFill="1" applyBorder="1" applyAlignment="1" applyProtection="1">
      <alignment vertical="center" wrapText="1"/>
    </xf>
    <xf numFmtId="168" fontId="18" fillId="9" borderId="1" xfId="5" applyNumberFormat="1" applyFont="1" applyFill="1" applyBorder="1" applyAlignment="1" applyProtection="1">
      <alignment vertical="center"/>
    </xf>
    <xf numFmtId="10" fontId="18" fillId="9" borderId="1" xfId="3" applyNumberFormat="1" applyFont="1" applyFill="1" applyBorder="1" applyAlignment="1" applyProtection="1">
      <alignment vertical="center"/>
    </xf>
    <xf numFmtId="0" fontId="17" fillId="4" borderId="3" xfId="0" applyFont="1" applyFill="1" applyBorder="1" applyAlignment="1">
      <alignment vertical="center"/>
    </xf>
    <xf numFmtId="0" fontId="15" fillId="0" borderId="3" xfId="0" applyFont="1" applyBorder="1"/>
    <xf numFmtId="0" fontId="15" fillId="0" borderId="4" xfId="0" applyFont="1" applyBorder="1"/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15" fillId="0" borderId="1" xfId="0" applyFont="1" applyBorder="1" applyAlignment="1">
      <alignment wrapText="1"/>
    </xf>
    <xf numFmtId="0" fontId="15" fillId="0" borderId="0" xfId="0" applyFont="1" applyAlignment="1">
      <alignment wrapText="1"/>
    </xf>
    <xf numFmtId="0" fontId="18" fillId="0" borderId="9" xfId="0" applyFont="1" applyBorder="1" applyAlignment="1">
      <alignment vertical="center"/>
    </xf>
    <xf numFmtId="167" fontId="18" fillId="9" borderId="1" xfId="5" applyNumberFormat="1" applyFont="1" applyFill="1" applyBorder="1" applyAlignment="1" applyProtection="1">
      <alignment horizontal="right" vertical="center"/>
    </xf>
    <xf numFmtId="0" fontId="18" fillId="3" borderId="1" xfId="5" applyNumberFormat="1" applyFont="1" applyFill="1" applyBorder="1" applyAlignment="1" applyProtection="1">
      <alignment horizontal="right" vertical="center"/>
      <protection locked="0"/>
    </xf>
    <xf numFmtId="165" fontId="18" fillId="0" borderId="0" xfId="5" applyFont="1" applyFill="1" applyBorder="1" applyAlignment="1" applyProtection="1">
      <alignment horizontal="right" vertical="center"/>
    </xf>
    <xf numFmtId="165" fontId="18" fillId="0" borderId="0" xfId="5" applyFont="1" applyBorder="1" applyAlignment="1" applyProtection="1">
      <alignment horizontal="right" vertical="center"/>
    </xf>
    <xf numFmtId="167" fontId="19" fillId="9" borderId="1" xfId="5" applyNumberFormat="1" applyFont="1" applyFill="1" applyBorder="1" applyAlignment="1" applyProtection="1">
      <alignment vertical="center"/>
    </xf>
    <xf numFmtId="167" fontId="19" fillId="9" borderId="1" xfId="5" applyNumberFormat="1" applyFont="1" applyFill="1" applyBorder="1" applyAlignment="1" applyProtection="1">
      <alignment vertical="center" wrapText="1"/>
    </xf>
    <xf numFmtId="167" fontId="20" fillId="9" borderId="1" xfId="5" applyNumberFormat="1" applyFont="1" applyFill="1" applyBorder="1" applyAlignment="1" applyProtection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horizontal="right" vertical="center"/>
    </xf>
    <xf numFmtId="167" fontId="18" fillId="3" borderId="1" xfId="5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Alignment="1">
      <alignment horizontal="right" vertical="center"/>
    </xf>
    <xf numFmtId="0" fontId="17" fillId="4" borderId="3" xfId="0" applyFont="1" applyFill="1" applyBorder="1" applyAlignment="1">
      <alignment vertical="center" wrapText="1"/>
    </xf>
    <xf numFmtId="0" fontId="18" fillId="4" borderId="4" xfId="0" applyFont="1" applyFill="1" applyBorder="1" applyAlignment="1">
      <alignment vertical="center" wrapText="1"/>
    </xf>
    <xf numFmtId="0" fontId="15" fillId="0" borderId="3" xfId="0" applyFont="1" applyBorder="1" applyAlignment="1">
      <alignment wrapText="1"/>
    </xf>
    <xf numFmtId="0" fontId="15" fillId="0" borderId="13" xfId="0" applyFont="1" applyBorder="1" applyAlignment="1">
      <alignment horizontal="centerContinuous" wrapText="1"/>
    </xf>
    <xf numFmtId="0" fontId="0" fillId="3" borderId="1" xfId="0" applyFill="1" applyBorder="1" applyAlignment="1" applyProtection="1">
      <alignment wrapText="1"/>
      <protection locked="0"/>
    </xf>
    <xf numFmtId="167" fontId="0" fillId="3" borderId="3" xfId="5" applyNumberFormat="1" applyFont="1" applyFill="1" applyBorder="1" applyAlignment="1" applyProtection="1">
      <alignment wrapText="1"/>
      <protection locked="0"/>
    </xf>
    <xf numFmtId="167" fontId="0" fillId="3" borderId="1" xfId="5" applyNumberFormat="1" applyFont="1" applyFill="1" applyBorder="1" applyAlignment="1" applyProtection="1">
      <alignment wrapText="1"/>
      <protection locked="0"/>
    </xf>
    <xf numFmtId="0" fontId="5" fillId="3" borderId="3" xfId="0" applyFont="1" applyFill="1" applyBorder="1"/>
    <xf numFmtId="0" fontId="0" fillId="3" borderId="11" xfId="0" applyFill="1" applyBorder="1"/>
    <xf numFmtId="0" fontId="0" fillId="3" borderId="13" xfId="0" applyFill="1" applyBorder="1"/>
    <xf numFmtId="0" fontId="0" fillId="3" borderId="2" xfId="0" applyFill="1" applyBorder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3" borderId="14" xfId="0" applyFill="1" applyBorder="1" applyAlignment="1" applyProtection="1">
      <alignment horizontal="left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5" fillId="2" borderId="12" xfId="0" applyFont="1" applyFill="1" applyBorder="1"/>
    <xf numFmtId="0" fontId="17" fillId="2" borderId="11" xfId="0" applyFont="1" applyFill="1" applyBorder="1" applyAlignment="1">
      <alignment vertical="center" wrapText="1"/>
    </xf>
    <xf numFmtId="0" fontId="0" fillId="2" borderId="13" xfId="0" applyFill="1" applyBorder="1"/>
    <xf numFmtId="0" fontId="18" fillId="2" borderId="6" xfId="0" applyFont="1" applyFill="1" applyBorder="1" applyAlignment="1">
      <alignment vertical="center" wrapText="1"/>
    </xf>
    <xf numFmtId="0" fontId="18" fillId="2" borderId="7" xfId="5" applyNumberFormat="1" applyFont="1" applyFill="1" applyBorder="1" applyAlignment="1" applyProtection="1">
      <alignment vertical="center"/>
    </xf>
    <xf numFmtId="0" fontId="18" fillId="2" borderId="10" xfId="0" applyFont="1" applyFill="1" applyBorder="1" applyAlignment="1">
      <alignment vertical="center" wrapText="1"/>
    </xf>
    <xf numFmtId="0" fontId="18" fillId="2" borderId="7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9" fontId="0" fillId="9" borderId="1" xfId="3" applyFont="1" applyFill="1" applyBorder="1" applyAlignment="1" applyProtection="1">
      <alignment horizontal="center"/>
    </xf>
    <xf numFmtId="9" fontId="18" fillId="9" borderId="1" xfId="3" applyFon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Continuous" wrapText="1"/>
      <protection locked="0"/>
    </xf>
    <xf numFmtId="0" fontId="0" fillId="8" borderId="5" xfId="0" applyFill="1" applyBorder="1" applyAlignment="1">
      <alignment horizontal="centerContinuous"/>
    </xf>
    <xf numFmtId="0" fontId="0" fillId="8" borderId="4" xfId="0" applyFill="1" applyBorder="1" applyAlignment="1">
      <alignment horizontal="centerContinuous"/>
    </xf>
    <xf numFmtId="14" fontId="18" fillId="3" borderId="1" xfId="5" applyNumberFormat="1" applyFont="1" applyFill="1" applyBorder="1" applyAlignment="1" applyProtection="1">
      <alignment vertical="center"/>
      <protection locked="0"/>
    </xf>
    <xf numFmtId="49" fontId="18" fillId="3" borderId="1" xfId="5" applyNumberFormat="1" applyFont="1" applyFill="1" applyBorder="1" applyAlignment="1" applyProtection="1">
      <alignment vertical="center"/>
      <protection locked="0"/>
    </xf>
    <xf numFmtId="0" fontId="19" fillId="9" borderId="1" xfId="5" applyNumberFormat="1" applyFont="1" applyFill="1" applyBorder="1" applyAlignment="1" applyProtection="1">
      <alignment horizontal="right" vertical="center"/>
    </xf>
    <xf numFmtId="0" fontId="20" fillId="9" borderId="1" xfId="5" applyNumberFormat="1" applyFont="1" applyFill="1" applyBorder="1" applyAlignment="1" applyProtection="1">
      <alignment horizontal="right" vertical="center"/>
    </xf>
    <xf numFmtId="0" fontId="14" fillId="7" borderId="0" xfId="0" applyFont="1" applyFill="1"/>
    <xf numFmtId="0" fontId="0" fillId="7" borderId="0" xfId="0" applyFill="1"/>
    <xf numFmtId="0" fontId="18" fillId="10" borderId="3" xfId="5" applyNumberFormat="1" applyFont="1" applyFill="1" applyBorder="1" applyAlignment="1" applyProtection="1">
      <alignment horizontal="center" vertical="center"/>
    </xf>
    <xf numFmtId="0" fontId="18" fillId="10" borderId="4" xfId="5" applyNumberFormat="1" applyFont="1" applyFill="1" applyBorder="1" applyAlignment="1" applyProtection="1">
      <alignment horizontal="center" vertical="center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</cellXfs>
  <cellStyles count="7">
    <cellStyle name="Migliaia 2" xfId="1" xr:uid="{00000000-0005-0000-0000-000000000000}"/>
    <cellStyle name="Normale" xfId="0" builtinId="0"/>
    <cellStyle name="Normale 2" xfId="2" xr:uid="{00000000-0005-0000-0000-000002000000}"/>
    <cellStyle name="Percentuale" xfId="3" builtinId="5"/>
    <cellStyle name="Percentuale 2" xfId="4" xr:uid="{00000000-0005-0000-0000-000004000000}"/>
    <cellStyle name="Valuta" xfId="5" builtinId="4"/>
    <cellStyle name="Valuta 2" xfId="6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92"/>
  <sheetViews>
    <sheetView tabSelected="1" topLeftCell="A22" zoomScale="85" zoomScaleNormal="85" workbookViewId="0">
      <selection activeCell="B42" sqref="B42"/>
    </sheetView>
  </sheetViews>
  <sheetFormatPr defaultRowHeight="15" x14ac:dyDescent="0.25"/>
  <cols>
    <col min="2" max="2" width="50" customWidth="1"/>
    <col min="3" max="3" width="44.85546875" customWidth="1"/>
    <col min="4" max="4" width="25.140625" customWidth="1"/>
    <col min="5" max="5" width="12.140625" customWidth="1"/>
    <col min="6" max="6" width="23.5703125" customWidth="1"/>
    <col min="7" max="7" width="38" customWidth="1"/>
    <col min="8" max="13" width="44" customWidth="1"/>
  </cols>
  <sheetData>
    <row r="1" spans="2:6" x14ac:dyDescent="0.25">
      <c r="B1" s="92" t="s">
        <v>135</v>
      </c>
      <c r="C1" s="93"/>
      <c r="D1" s="93"/>
      <c r="E1" s="92"/>
      <c r="F1" s="93"/>
    </row>
    <row r="2" spans="2:6" x14ac:dyDescent="0.25">
      <c r="B2" s="92" t="s">
        <v>136</v>
      </c>
      <c r="C2" s="93"/>
      <c r="D2" s="93"/>
      <c r="E2" s="92"/>
      <c r="F2" s="93"/>
    </row>
    <row r="4" spans="2:6" x14ac:dyDescent="0.25">
      <c r="B4" s="24" t="s">
        <v>26</v>
      </c>
      <c r="C4" s="20"/>
      <c r="D4" s="20"/>
      <c r="E4" s="20"/>
      <c r="F4" s="20"/>
    </row>
    <row r="5" spans="2:6" x14ac:dyDescent="0.25">
      <c r="B5" s="25" t="s">
        <v>27</v>
      </c>
      <c r="C5" s="21"/>
      <c r="D5" s="21"/>
      <c r="E5" s="22"/>
      <c r="F5" s="22"/>
    </row>
    <row r="7" spans="2:6" x14ac:dyDescent="0.25">
      <c r="B7" s="26" t="s">
        <v>44</v>
      </c>
      <c r="C7" s="27"/>
    </row>
    <row r="8" spans="2:6" x14ac:dyDescent="0.25">
      <c r="B8" s="28" t="s">
        <v>28</v>
      </c>
      <c r="C8" s="29"/>
    </row>
    <row r="9" spans="2:6" x14ac:dyDescent="0.25">
      <c r="B9" s="28" t="s">
        <v>29</v>
      </c>
      <c r="C9" s="29"/>
    </row>
    <row r="10" spans="2:6" x14ac:dyDescent="0.25">
      <c r="B10" s="26" t="s">
        <v>13</v>
      </c>
    </row>
    <row r="11" spans="2:6" x14ac:dyDescent="0.25">
      <c r="B11" s="28" t="s">
        <v>32</v>
      </c>
      <c r="C11" s="29"/>
    </row>
    <row r="12" spans="2:6" x14ac:dyDescent="0.25">
      <c r="B12" s="28" t="s">
        <v>33</v>
      </c>
      <c r="C12" s="29"/>
    </row>
    <row r="13" spans="2:6" x14ac:dyDescent="0.25">
      <c r="B13" s="28" t="s">
        <v>34</v>
      </c>
      <c r="C13" s="89"/>
      <c r="E13" s="31"/>
    </row>
    <row r="14" spans="2:6" x14ac:dyDescent="0.25">
      <c r="B14" s="32" t="s">
        <v>11</v>
      </c>
      <c r="C14" s="30"/>
    </row>
    <row r="15" spans="2:6" x14ac:dyDescent="0.25">
      <c r="B15" s="33" t="s">
        <v>91</v>
      </c>
      <c r="C15" s="34" t="str">
        <f>IFERROR(VLOOKUP(ente_nome,db_beneficiari,3,0),"")</f>
        <v/>
      </c>
    </row>
    <row r="16" spans="2:6" x14ac:dyDescent="0.25">
      <c r="B16" s="33" t="s">
        <v>92</v>
      </c>
      <c r="C16" s="34" t="str">
        <f>IFERROR(VLOOKUP(ente_nome,db_beneficiari,4,0),"")</f>
        <v/>
      </c>
    </row>
    <row r="17" spans="2:8" x14ac:dyDescent="0.25">
      <c r="B17" s="28" t="s">
        <v>35</v>
      </c>
      <c r="C17" s="35" t="str">
        <f>IFERROR(VLOOKUP(ente_nome,db_beneficiari,5,0),"")</f>
        <v/>
      </c>
    </row>
    <row r="18" spans="2:8" x14ac:dyDescent="0.25">
      <c r="B18" s="28" t="s">
        <v>131</v>
      </c>
      <c r="C18" s="36" t="str">
        <f>IFERROR(VLOOKUP(ente_nome,db_beneficiari,8,0),"")</f>
        <v/>
      </c>
    </row>
    <row r="19" spans="2:8" x14ac:dyDescent="0.25">
      <c r="B19" s="28" t="s">
        <v>127</v>
      </c>
      <c r="C19" s="37" t="str">
        <f>IFERROR(VLOOKUP(ente_nome,db_beneficiari,6,0),"")</f>
        <v/>
      </c>
    </row>
    <row r="20" spans="2:8" x14ac:dyDescent="0.25">
      <c r="B20" s="28" t="s">
        <v>36</v>
      </c>
      <c r="C20" s="36" t="str">
        <f>IFERROR(VLOOKUP(ente_nome,db_beneficiari,7,0),"")</f>
        <v/>
      </c>
    </row>
    <row r="21" spans="2:8" x14ac:dyDescent="0.25">
      <c r="B21" s="28" t="s">
        <v>37</v>
      </c>
      <c r="C21" s="88"/>
    </row>
    <row r="22" spans="2:8" x14ac:dyDescent="0.25">
      <c r="E22" s="38" t="s">
        <v>3</v>
      </c>
      <c r="F22" s="16"/>
    </row>
    <row r="23" spans="2:8" ht="30" x14ac:dyDescent="0.25">
      <c r="B23" s="39" t="s">
        <v>12</v>
      </c>
      <c r="C23" s="40"/>
      <c r="D23" s="41" t="s">
        <v>38</v>
      </c>
      <c r="E23" s="82" t="s">
        <v>2</v>
      </c>
      <c r="F23" s="43" t="s">
        <v>39</v>
      </c>
      <c r="G23" s="44" t="s">
        <v>40</v>
      </c>
    </row>
    <row r="24" spans="2:8" ht="30" x14ac:dyDescent="0.25">
      <c r="B24" s="45" t="s">
        <v>1</v>
      </c>
      <c r="C24" s="28" t="s">
        <v>19</v>
      </c>
      <c r="D24" s="46">
        <f>SUMIF($D$42:$D$71,C24,$C$42:$C$71)</f>
        <v>0</v>
      </c>
      <c r="E24" s="83">
        <v>0</v>
      </c>
      <c r="F24" s="46">
        <f t="shared" ref="F24:F29" si="0">+D24*E24</f>
        <v>0</v>
      </c>
      <c r="G24" s="47"/>
    </row>
    <row r="25" spans="2:8" ht="30" x14ac:dyDescent="0.25">
      <c r="B25" s="28" t="s">
        <v>14</v>
      </c>
      <c r="C25" s="28" t="s">
        <v>4</v>
      </c>
      <c r="D25" s="46">
        <f>SUMIF($D$42:$D$71,C25,$C$42:$C$71)</f>
        <v>0</v>
      </c>
      <c r="E25" s="84">
        <v>1</v>
      </c>
      <c r="F25" s="46">
        <f t="shared" si="0"/>
        <v>0</v>
      </c>
      <c r="G25" s="47"/>
    </row>
    <row r="26" spans="2:8" ht="30" x14ac:dyDescent="0.25">
      <c r="B26" s="28" t="s">
        <v>14</v>
      </c>
      <c r="C26" s="28" t="s">
        <v>20</v>
      </c>
      <c r="D26" s="46">
        <f>SUMIF($D$42:$D$71,C26,$C$42:$C$71)</f>
        <v>0</v>
      </c>
      <c r="E26" s="84">
        <v>1</v>
      </c>
      <c r="F26" s="46">
        <f t="shared" si="0"/>
        <v>0</v>
      </c>
      <c r="G26" s="47"/>
    </row>
    <row r="27" spans="2:8" ht="30" x14ac:dyDescent="0.25">
      <c r="B27" s="28" t="s">
        <v>15</v>
      </c>
      <c r="C27" s="28" t="s">
        <v>5</v>
      </c>
      <c r="D27" s="46">
        <f>SUMIF($D$42:$D$71,C27,$C$42:$C$71)</f>
        <v>0</v>
      </c>
      <c r="E27" s="84">
        <v>0.5</v>
      </c>
      <c r="F27" s="46">
        <f t="shared" si="0"/>
        <v>0</v>
      </c>
      <c r="G27" s="47"/>
    </row>
    <row r="28" spans="2:8" ht="30" x14ac:dyDescent="0.25">
      <c r="B28" s="28" t="s">
        <v>15</v>
      </c>
      <c r="C28" s="28" t="s">
        <v>6</v>
      </c>
      <c r="D28" s="46">
        <f>SUMIF($D$42:$D$71,C28,$C$42:$C$71)</f>
        <v>0</v>
      </c>
      <c r="E28" s="84">
        <v>0.5</v>
      </c>
      <c r="F28" s="46">
        <f t="shared" si="0"/>
        <v>0</v>
      </c>
      <c r="G28" s="47"/>
    </row>
    <row r="29" spans="2:8" ht="60" x14ac:dyDescent="0.25">
      <c r="B29" s="28" t="s">
        <v>15</v>
      </c>
      <c r="C29" s="28" t="s">
        <v>23</v>
      </c>
      <c r="D29" s="46">
        <f>SUMIF($D$42:$D$71,C29,$C$42:$C$71)</f>
        <v>0</v>
      </c>
      <c r="E29" s="84">
        <v>0.7</v>
      </c>
      <c r="F29" s="46">
        <f t="shared" si="0"/>
        <v>0</v>
      </c>
      <c r="G29" s="47"/>
    </row>
    <row r="30" spans="2:8" x14ac:dyDescent="0.25">
      <c r="B30" s="42" t="s">
        <v>41</v>
      </c>
      <c r="C30" s="42"/>
      <c r="D30" s="46">
        <f>SUM(D24:D29)</f>
        <v>0</v>
      </c>
      <c r="E30" s="48"/>
      <c r="F30" s="48"/>
      <c r="G30" s="49"/>
    </row>
    <row r="31" spans="2:8" ht="18.75" x14ac:dyDescent="0.25">
      <c r="B31" s="30"/>
      <c r="C31" s="30"/>
      <c r="E31" s="31"/>
      <c r="F31" s="49"/>
      <c r="G31" s="49"/>
      <c r="H31" s="1"/>
    </row>
    <row r="32" spans="2:8" x14ac:dyDescent="0.25">
      <c r="C32" s="90"/>
      <c r="D32" s="90"/>
      <c r="E32" s="90" t="s">
        <v>21</v>
      </c>
      <c r="F32" s="50">
        <f>SUM(F24:F29)</f>
        <v>0</v>
      </c>
    </row>
    <row r="33" spans="2:8" x14ac:dyDescent="0.25">
      <c r="C33" s="90"/>
      <c r="D33" s="90"/>
      <c r="E33" s="90" t="s">
        <v>42</v>
      </c>
      <c r="F33" s="51">
        <f>+IFERROR(MIN(ROUND(F32*ROUND(C19,4),0),C20),0)</f>
        <v>0</v>
      </c>
    </row>
    <row r="34" spans="2:8" x14ac:dyDescent="0.25">
      <c r="C34" s="91"/>
      <c r="D34" s="91"/>
      <c r="E34" s="91" t="s">
        <v>138</v>
      </c>
      <c r="F34" s="52">
        <f>IFERROR(MAX(0,C20-F33),0)</f>
        <v>0</v>
      </c>
    </row>
    <row r="35" spans="2:8" ht="15.75" x14ac:dyDescent="0.25">
      <c r="B35" s="53"/>
      <c r="C35" s="54"/>
      <c r="E35" s="55"/>
      <c r="F35" s="56"/>
      <c r="G35" s="56"/>
      <c r="H35" s="17"/>
    </row>
    <row r="36" spans="2:8" x14ac:dyDescent="0.25">
      <c r="B36" s="96" t="s">
        <v>7</v>
      </c>
      <c r="C36" s="97"/>
      <c r="D36" s="46">
        <f>+D30-F33-D37</f>
        <v>0</v>
      </c>
      <c r="E36" s="18" t="str">
        <f>IF(D36&lt;0,"Attenzione, la somma dei contributi supera i costi sostenuti","")</f>
        <v/>
      </c>
    </row>
    <row r="37" spans="2:8" ht="18.75" x14ac:dyDescent="0.25">
      <c r="B37" s="96" t="s">
        <v>0</v>
      </c>
      <c r="C37" s="97"/>
      <c r="D37" s="57"/>
      <c r="E37" s="30"/>
      <c r="F37" s="58"/>
      <c r="G37" s="58"/>
      <c r="H37" s="19"/>
    </row>
    <row r="38" spans="2:8" ht="18.75" x14ac:dyDescent="0.3">
      <c r="H38" s="15"/>
    </row>
    <row r="40" spans="2:8" ht="30" x14ac:dyDescent="0.25">
      <c r="B40" s="59" t="s">
        <v>139</v>
      </c>
      <c r="C40" s="60"/>
      <c r="D40" s="23"/>
    </row>
    <row r="41" spans="2:8" x14ac:dyDescent="0.25">
      <c r="B41" s="61" t="s">
        <v>93</v>
      </c>
      <c r="C41" s="41" t="s">
        <v>43</v>
      </c>
      <c r="D41" s="62" t="s">
        <v>16</v>
      </c>
      <c r="E41" s="62"/>
      <c r="F41" s="62"/>
      <c r="G41" s="62"/>
    </row>
    <row r="42" spans="2:8" x14ac:dyDescent="0.25">
      <c r="B42" s="63"/>
      <c r="C42" s="64"/>
      <c r="D42" s="85"/>
      <c r="E42" s="86"/>
      <c r="F42" s="86"/>
      <c r="G42" s="87"/>
    </row>
    <row r="43" spans="2:8" x14ac:dyDescent="0.25">
      <c r="B43" s="63"/>
      <c r="C43" s="65"/>
      <c r="D43" s="85"/>
      <c r="E43" s="86"/>
      <c r="F43" s="86"/>
      <c r="G43" s="87"/>
    </row>
    <row r="44" spans="2:8" x14ac:dyDescent="0.25">
      <c r="B44" s="63"/>
      <c r="C44" s="65"/>
      <c r="D44" s="85"/>
      <c r="E44" s="86"/>
      <c r="F44" s="86"/>
      <c r="G44" s="87"/>
    </row>
    <row r="45" spans="2:8" x14ac:dyDescent="0.25">
      <c r="B45" s="63"/>
      <c r="C45" s="65"/>
      <c r="D45" s="85"/>
      <c r="E45" s="86"/>
      <c r="F45" s="86"/>
      <c r="G45" s="87"/>
    </row>
    <row r="46" spans="2:8" x14ac:dyDescent="0.25">
      <c r="B46" s="63"/>
      <c r="C46" s="65"/>
      <c r="D46" s="85"/>
      <c r="E46" s="86"/>
      <c r="F46" s="86"/>
      <c r="G46" s="87"/>
    </row>
    <row r="47" spans="2:8" x14ac:dyDescent="0.25">
      <c r="B47" s="63"/>
      <c r="C47" s="65"/>
      <c r="D47" s="85"/>
      <c r="E47" s="86"/>
      <c r="F47" s="86"/>
      <c r="G47" s="87"/>
    </row>
    <row r="48" spans="2:8" x14ac:dyDescent="0.25">
      <c r="B48" s="63"/>
      <c r="C48" s="65"/>
      <c r="D48" s="85"/>
      <c r="E48" s="86"/>
      <c r="F48" s="86"/>
      <c r="G48" s="87"/>
    </row>
    <row r="49" spans="2:7" x14ac:dyDescent="0.25">
      <c r="B49" s="63"/>
      <c r="C49" s="65"/>
      <c r="D49" s="85"/>
      <c r="E49" s="86"/>
      <c r="F49" s="86"/>
      <c r="G49" s="87"/>
    </row>
    <row r="50" spans="2:7" x14ac:dyDescent="0.25">
      <c r="B50" s="63"/>
      <c r="C50" s="65"/>
      <c r="D50" s="85"/>
      <c r="E50" s="86"/>
      <c r="F50" s="86"/>
      <c r="G50" s="87"/>
    </row>
    <row r="51" spans="2:7" x14ac:dyDescent="0.25">
      <c r="B51" s="63"/>
      <c r="C51" s="65"/>
      <c r="D51" s="85"/>
      <c r="E51" s="86"/>
      <c r="F51" s="86"/>
      <c r="G51" s="87"/>
    </row>
    <row r="52" spans="2:7" x14ac:dyDescent="0.25">
      <c r="B52" s="63"/>
      <c r="C52" s="65"/>
      <c r="D52" s="85"/>
      <c r="E52" s="86"/>
      <c r="F52" s="86"/>
      <c r="G52" s="87"/>
    </row>
    <row r="53" spans="2:7" x14ac:dyDescent="0.25">
      <c r="B53" s="63"/>
      <c r="C53" s="65"/>
      <c r="D53" s="85"/>
      <c r="E53" s="86"/>
      <c r="F53" s="86"/>
      <c r="G53" s="87"/>
    </row>
    <row r="54" spans="2:7" x14ac:dyDescent="0.25">
      <c r="B54" s="63"/>
      <c r="C54" s="65"/>
      <c r="D54" s="85"/>
      <c r="E54" s="86"/>
      <c r="F54" s="86"/>
      <c r="G54" s="87"/>
    </row>
    <row r="55" spans="2:7" x14ac:dyDescent="0.25">
      <c r="B55" s="63"/>
      <c r="C55" s="65"/>
      <c r="D55" s="85"/>
      <c r="E55" s="86"/>
      <c r="F55" s="86"/>
      <c r="G55" s="87"/>
    </row>
    <row r="56" spans="2:7" x14ac:dyDescent="0.25">
      <c r="B56" s="63"/>
      <c r="C56" s="65"/>
      <c r="D56" s="85"/>
      <c r="E56" s="86"/>
      <c r="F56" s="86"/>
      <c r="G56" s="87"/>
    </row>
    <row r="57" spans="2:7" x14ac:dyDescent="0.25">
      <c r="B57" s="63"/>
      <c r="C57" s="65"/>
      <c r="D57" s="85"/>
      <c r="E57" s="86"/>
      <c r="F57" s="86"/>
      <c r="G57" s="87"/>
    </row>
    <row r="58" spans="2:7" x14ac:dyDescent="0.25">
      <c r="B58" s="63"/>
      <c r="C58" s="65"/>
      <c r="D58" s="85"/>
      <c r="E58" s="86"/>
      <c r="F58" s="86"/>
      <c r="G58" s="87"/>
    </row>
    <row r="59" spans="2:7" x14ac:dyDescent="0.25">
      <c r="B59" s="63"/>
      <c r="C59" s="65"/>
      <c r="D59" s="85"/>
      <c r="E59" s="86"/>
      <c r="F59" s="86"/>
      <c r="G59" s="87"/>
    </row>
    <row r="60" spans="2:7" x14ac:dyDescent="0.25">
      <c r="B60" s="63"/>
      <c r="C60" s="65"/>
      <c r="D60" s="85"/>
      <c r="E60" s="86"/>
      <c r="F60" s="86"/>
      <c r="G60" s="87"/>
    </row>
    <row r="61" spans="2:7" x14ac:dyDescent="0.25">
      <c r="B61" s="63"/>
      <c r="C61" s="65"/>
      <c r="D61" s="85"/>
      <c r="E61" s="86"/>
      <c r="F61" s="86"/>
      <c r="G61" s="87"/>
    </row>
    <row r="62" spans="2:7" x14ac:dyDescent="0.25">
      <c r="B62" s="63"/>
      <c r="C62" s="65"/>
      <c r="D62" s="85"/>
      <c r="E62" s="86"/>
      <c r="F62" s="86"/>
      <c r="G62" s="87"/>
    </row>
    <row r="63" spans="2:7" x14ac:dyDescent="0.25">
      <c r="B63" s="63"/>
      <c r="C63" s="65"/>
      <c r="D63" s="85"/>
      <c r="E63" s="86"/>
      <c r="F63" s="86"/>
      <c r="G63" s="87"/>
    </row>
    <row r="64" spans="2:7" x14ac:dyDescent="0.25">
      <c r="B64" s="63"/>
      <c r="C64" s="65"/>
      <c r="D64" s="85"/>
      <c r="E64" s="86"/>
      <c r="F64" s="86"/>
      <c r="G64" s="87"/>
    </row>
    <row r="65" spans="2:7" x14ac:dyDescent="0.25">
      <c r="B65" s="63"/>
      <c r="C65" s="65"/>
      <c r="D65" s="85"/>
      <c r="E65" s="86"/>
      <c r="F65" s="86"/>
      <c r="G65" s="87"/>
    </row>
    <row r="66" spans="2:7" x14ac:dyDescent="0.25">
      <c r="B66" s="63"/>
      <c r="C66" s="65"/>
      <c r="D66" s="85"/>
      <c r="E66" s="86"/>
      <c r="F66" s="86"/>
      <c r="G66" s="87"/>
    </row>
    <row r="67" spans="2:7" x14ac:dyDescent="0.25">
      <c r="B67" s="63"/>
      <c r="C67" s="65"/>
      <c r="D67" s="85"/>
      <c r="E67" s="86"/>
      <c r="F67" s="86"/>
      <c r="G67" s="87"/>
    </row>
    <row r="68" spans="2:7" x14ac:dyDescent="0.25">
      <c r="B68" s="63"/>
      <c r="C68" s="65"/>
      <c r="D68" s="85"/>
      <c r="E68" s="86"/>
      <c r="F68" s="86"/>
      <c r="G68" s="87"/>
    </row>
    <row r="69" spans="2:7" x14ac:dyDescent="0.25">
      <c r="B69" s="63"/>
      <c r="C69" s="65"/>
      <c r="D69" s="85"/>
      <c r="E69" s="86"/>
      <c r="F69" s="86"/>
      <c r="G69" s="87"/>
    </row>
    <row r="70" spans="2:7" x14ac:dyDescent="0.25">
      <c r="B70" s="63"/>
      <c r="C70" s="65"/>
      <c r="D70" s="85"/>
      <c r="E70" s="86"/>
      <c r="F70" s="86"/>
      <c r="G70" s="87"/>
    </row>
    <row r="71" spans="2:7" x14ac:dyDescent="0.25">
      <c r="B71" s="63"/>
      <c r="C71" s="65"/>
      <c r="D71" s="85"/>
      <c r="E71" s="86"/>
      <c r="F71" s="86"/>
      <c r="G71" s="87"/>
    </row>
    <row r="74" spans="2:7" x14ac:dyDescent="0.25">
      <c r="B74" s="66" t="s">
        <v>137</v>
      </c>
      <c r="C74" s="67"/>
      <c r="D74" s="68"/>
    </row>
    <row r="75" spans="2:7" ht="15" customHeight="1" x14ac:dyDescent="0.25">
      <c r="B75" s="69"/>
      <c r="C75" s="70"/>
      <c r="D75" s="71"/>
    </row>
    <row r="76" spans="2:7" ht="15" customHeight="1" x14ac:dyDescent="0.25">
      <c r="B76" s="69"/>
      <c r="C76" s="70"/>
      <c r="D76" s="71"/>
    </row>
    <row r="77" spans="2:7" ht="15" customHeight="1" x14ac:dyDescent="0.25">
      <c r="B77" s="69"/>
      <c r="C77" s="70"/>
      <c r="D77" s="71"/>
    </row>
    <row r="78" spans="2:7" ht="15" customHeight="1" x14ac:dyDescent="0.25">
      <c r="B78" s="69"/>
      <c r="C78" s="70"/>
      <c r="D78" s="71"/>
    </row>
    <row r="79" spans="2:7" ht="15" customHeight="1" x14ac:dyDescent="0.25">
      <c r="B79" s="69"/>
      <c r="C79" s="70"/>
      <c r="D79" s="71"/>
    </row>
    <row r="80" spans="2:7" ht="15" customHeight="1" x14ac:dyDescent="0.25">
      <c r="B80" s="69"/>
      <c r="C80" s="70"/>
      <c r="D80" s="71"/>
    </row>
    <row r="81" spans="2:4" ht="15" customHeight="1" x14ac:dyDescent="0.25">
      <c r="B81" s="72"/>
      <c r="C81" s="73"/>
      <c r="D81" s="74"/>
    </row>
    <row r="84" spans="2:4" x14ac:dyDescent="0.25">
      <c r="B84" s="75" t="s">
        <v>132</v>
      </c>
      <c r="C84" s="76"/>
      <c r="D84" s="77"/>
    </row>
    <row r="85" spans="2:4" x14ac:dyDescent="0.25">
      <c r="B85" s="78" t="s">
        <v>134</v>
      </c>
      <c r="C85" s="94"/>
      <c r="D85" s="95"/>
    </row>
    <row r="86" spans="2:4" x14ac:dyDescent="0.25">
      <c r="B86" s="78" t="s">
        <v>30</v>
      </c>
      <c r="C86" s="94"/>
      <c r="D86" s="95"/>
    </row>
    <row r="87" spans="2:4" x14ac:dyDescent="0.25">
      <c r="B87" s="78" t="s">
        <v>31</v>
      </c>
      <c r="C87" s="94"/>
      <c r="D87" s="95"/>
    </row>
    <row r="88" spans="2:4" x14ac:dyDescent="0.25">
      <c r="B88" s="78" t="s">
        <v>133</v>
      </c>
      <c r="C88" s="79"/>
      <c r="D88" s="80"/>
    </row>
    <row r="89" spans="2:4" x14ac:dyDescent="0.25">
      <c r="B89" s="78"/>
      <c r="C89" s="79"/>
      <c r="D89" s="80"/>
    </row>
    <row r="90" spans="2:4" x14ac:dyDescent="0.25">
      <c r="B90" s="78"/>
      <c r="C90" s="79"/>
      <c r="D90" s="80"/>
    </row>
    <row r="91" spans="2:4" x14ac:dyDescent="0.25">
      <c r="B91" s="78"/>
      <c r="C91" s="79"/>
      <c r="D91" s="80"/>
    </row>
    <row r="92" spans="2:4" x14ac:dyDescent="0.25">
      <c r="B92" s="78"/>
      <c r="C92" s="81"/>
      <c r="D92" s="80"/>
    </row>
  </sheetData>
  <sheetProtection algorithmName="SHA-512" hashValue="fgeb9+SpKKuGAtcu8du/j0GQkdtoFLiXPssX9WIh0FxftEnNTZkSXhCtPVpTypaRT8+gFjDR8BFdQfYNrxmltA==" saltValue="gkD73YNAlCbSBgjKViW1/A==" spinCount="100000" sheet="1" objects="1" scenarios="1" selectLockedCells="1"/>
  <mergeCells count="5">
    <mergeCell ref="C86:D86"/>
    <mergeCell ref="C87:D87"/>
    <mergeCell ref="B36:C36"/>
    <mergeCell ref="B37:C37"/>
    <mergeCell ref="C85:D85"/>
  </mergeCells>
  <dataValidations count="1">
    <dataValidation type="list" allowBlank="1" showInputMessage="1" showErrorMessage="1" sqref="D42:D71" xr:uid="{622C9C0A-34F1-415E-BFFB-D19CDC9BAAE2}">
      <formula1>$C$24:$C$29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Foglio2!$B$3:$B$40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17"/>
  <sheetViews>
    <sheetView workbookViewId="0">
      <selection activeCell="B2" sqref="B2"/>
    </sheetView>
  </sheetViews>
  <sheetFormatPr defaultRowHeight="15" x14ac:dyDescent="0.25"/>
  <cols>
    <col min="2" max="2" width="52.5703125" customWidth="1"/>
  </cols>
  <sheetData>
    <row r="2" spans="2:2" ht="21" x14ac:dyDescent="0.35">
      <c r="B2" s="2" t="s">
        <v>8</v>
      </c>
    </row>
    <row r="3" spans="2:2" ht="21" x14ac:dyDescent="0.35">
      <c r="B3" s="2" t="s">
        <v>9</v>
      </c>
    </row>
    <row r="4" spans="2:2" ht="21" x14ac:dyDescent="0.35">
      <c r="B4" s="2" t="s">
        <v>10</v>
      </c>
    </row>
    <row r="5" spans="2:2" ht="21" x14ac:dyDescent="0.35">
      <c r="B5" s="3"/>
    </row>
    <row r="6" spans="2:2" ht="42" x14ac:dyDescent="0.25">
      <c r="B6" s="4" t="s">
        <v>18</v>
      </c>
    </row>
    <row r="7" spans="2:2" ht="42" x14ac:dyDescent="0.25">
      <c r="B7" s="4" t="s">
        <v>24</v>
      </c>
    </row>
    <row r="8" spans="2:2" ht="42" x14ac:dyDescent="0.25">
      <c r="B8" s="4" t="s">
        <v>25</v>
      </c>
    </row>
    <row r="9" spans="2:2" ht="21" x14ac:dyDescent="0.25">
      <c r="B9" s="4"/>
    </row>
    <row r="11" spans="2:2" x14ac:dyDescent="0.25">
      <c r="B11" s="5" t="s">
        <v>22</v>
      </c>
    </row>
    <row r="12" spans="2:2" x14ac:dyDescent="0.25">
      <c r="B12" s="6" t="s">
        <v>19</v>
      </c>
    </row>
    <row r="13" spans="2:2" x14ac:dyDescent="0.25">
      <c r="B13" s="6" t="s">
        <v>4</v>
      </c>
    </row>
    <row r="14" spans="2:2" x14ac:dyDescent="0.25">
      <c r="B14" s="6" t="s">
        <v>20</v>
      </c>
    </row>
    <row r="15" spans="2:2" x14ac:dyDescent="0.25">
      <c r="B15" s="6" t="s">
        <v>5</v>
      </c>
    </row>
    <row r="16" spans="2:2" x14ac:dyDescent="0.25">
      <c r="B16" s="6" t="s">
        <v>6</v>
      </c>
    </row>
    <row r="17" spans="2:2" ht="38.25" x14ac:dyDescent="0.25">
      <c r="B17" s="7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M40"/>
  <sheetViews>
    <sheetView topLeftCell="C26" zoomScale="85" zoomScaleNormal="85" workbookViewId="0">
      <selection activeCell="G34" sqref="G34"/>
    </sheetView>
  </sheetViews>
  <sheetFormatPr defaultRowHeight="15" x14ac:dyDescent="0.25"/>
  <cols>
    <col min="2" max="2" width="56.7109375" bestFit="1" customWidth="1"/>
    <col min="3" max="3" width="25" customWidth="1"/>
    <col min="4" max="4" width="60.28515625" customWidth="1"/>
    <col min="5" max="5" width="18.5703125" customWidth="1"/>
    <col min="8" max="8" width="12.140625" bestFit="1" customWidth="1"/>
    <col min="9" max="9" width="15.85546875" customWidth="1"/>
  </cols>
  <sheetData>
    <row r="2" spans="2:13" ht="75" x14ac:dyDescent="0.3">
      <c r="B2" s="9" t="s">
        <v>46</v>
      </c>
      <c r="C2" s="9" t="s">
        <v>45</v>
      </c>
      <c r="D2" s="9" t="s">
        <v>47</v>
      </c>
      <c r="E2" s="8" t="s">
        <v>92</v>
      </c>
      <c r="F2" s="8" t="s">
        <v>126</v>
      </c>
      <c r="G2" s="8" t="s">
        <v>128</v>
      </c>
      <c r="H2" s="8" t="s">
        <v>129</v>
      </c>
      <c r="I2" s="8" t="s">
        <v>130</v>
      </c>
      <c r="J2" s="8"/>
      <c r="K2" s="8"/>
      <c r="L2" s="8"/>
      <c r="M2" s="8"/>
    </row>
    <row r="3" spans="2:13" ht="18.75" x14ac:dyDescent="0.3">
      <c r="B3" s="10" t="s">
        <v>64</v>
      </c>
      <c r="C3" s="11">
        <v>10861</v>
      </c>
      <c r="D3" s="10" t="s">
        <v>65</v>
      </c>
      <c r="E3" t="s">
        <v>8</v>
      </c>
      <c r="F3" t="s">
        <v>18</v>
      </c>
      <c r="G3" s="12">
        <v>0.8</v>
      </c>
      <c r="H3" s="13">
        <v>28792</v>
      </c>
      <c r="I3" s="14">
        <v>35990</v>
      </c>
    </row>
    <row r="4" spans="2:13" ht="18.75" x14ac:dyDescent="0.3">
      <c r="B4" s="10" t="s">
        <v>102</v>
      </c>
      <c r="C4" s="11">
        <v>10862</v>
      </c>
      <c r="D4" s="10" t="s">
        <v>120</v>
      </c>
      <c r="E4" t="s">
        <v>8</v>
      </c>
      <c r="F4" t="s">
        <v>18</v>
      </c>
      <c r="G4" s="12">
        <v>0.8</v>
      </c>
      <c r="H4" s="13">
        <v>23844</v>
      </c>
      <c r="I4" s="14">
        <v>29804.6</v>
      </c>
    </row>
    <row r="5" spans="2:13" ht="18.75" x14ac:dyDescent="0.3">
      <c r="B5" s="10" t="s">
        <v>85</v>
      </c>
      <c r="C5" s="11">
        <v>10938</v>
      </c>
      <c r="D5" s="10" t="s">
        <v>119</v>
      </c>
      <c r="E5" t="s">
        <v>8</v>
      </c>
      <c r="F5" t="s">
        <v>18</v>
      </c>
      <c r="G5" s="12">
        <v>0.8</v>
      </c>
      <c r="H5" s="13">
        <v>19519</v>
      </c>
      <c r="I5" s="14">
        <v>24398.799999999999</v>
      </c>
    </row>
    <row r="6" spans="2:13" ht="24.75" customHeight="1" x14ac:dyDescent="0.3">
      <c r="B6" s="10" t="s">
        <v>56</v>
      </c>
      <c r="C6" s="11">
        <v>10845</v>
      </c>
      <c r="D6" s="10" t="s">
        <v>57</v>
      </c>
      <c r="E6" t="s">
        <v>8</v>
      </c>
      <c r="F6" t="s">
        <v>25</v>
      </c>
      <c r="G6" s="12">
        <v>0.6</v>
      </c>
      <c r="H6" s="13">
        <v>16274</v>
      </c>
      <c r="I6" s="14">
        <v>27124</v>
      </c>
    </row>
    <row r="7" spans="2:13" ht="18.75" x14ac:dyDescent="0.3">
      <c r="B7" s="10" t="s">
        <v>80</v>
      </c>
      <c r="C7" s="11">
        <v>10924</v>
      </c>
      <c r="D7" s="10" t="s">
        <v>81</v>
      </c>
      <c r="E7" t="s">
        <v>8</v>
      </c>
      <c r="F7" t="s">
        <v>18</v>
      </c>
      <c r="G7" s="12">
        <v>0.8</v>
      </c>
      <c r="H7" s="13">
        <v>23912</v>
      </c>
      <c r="I7" s="14">
        <v>29890</v>
      </c>
    </row>
    <row r="8" spans="2:13" ht="18.75" x14ac:dyDescent="0.3">
      <c r="B8" s="10" t="s">
        <v>72</v>
      </c>
      <c r="C8" s="11">
        <v>10899</v>
      </c>
      <c r="D8" s="10" t="s">
        <v>73</v>
      </c>
      <c r="E8" t="s">
        <v>8</v>
      </c>
      <c r="F8" t="s">
        <v>18</v>
      </c>
      <c r="G8" s="12">
        <v>0.8</v>
      </c>
      <c r="H8" s="13">
        <v>23980</v>
      </c>
      <c r="I8" s="14">
        <v>29975</v>
      </c>
    </row>
    <row r="9" spans="2:13" ht="18.75" x14ac:dyDescent="0.3">
      <c r="B9" s="10" t="s">
        <v>89</v>
      </c>
      <c r="C9" s="11">
        <v>10982</v>
      </c>
      <c r="D9" s="10" t="s">
        <v>90</v>
      </c>
      <c r="E9" t="s">
        <v>8</v>
      </c>
      <c r="F9" t="s">
        <v>25</v>
      </c>
      <c r="G9" s="12">
        <v>0.8</v>
      </c>
      <c r="H9" s="13">
        <v>29182</v>
      </c>
      <c r="I9" s="14">
        <v>36478</v>
      </c>
    </row>
    <row r="10" spans="2:13" ht="18.75" x14ac:dyDescent="0.3">
      <c r="B10" s="10" t="s">
        <v>98</v>
      </c>
      <c r="C10" s="11">
        <v>10851</v>
      </c>
      <c r="D10" s="10" t="s">
        <v>113</v>
      </c>
      <c r="E10" t="s">
        <v>8</v>
      </c>
      <c r="F10" t="s">
        <v>18</v>
      </c>
      <c r="G10" s="12">
        <v>0.8</v>
      </c>
      <c r="H10" s="13">
        <v>10480</v>
      </c>
      <c r="I10" s="14">
        <v>13100</v>
      </c>
    </row>
    <row r="11" spans="2:13" ht="18.75" x14ac:dyDescent="0.3">
      <c r="B11" s="10" t="s">
        <v>97</v>
      </c>
      <c r="C11" s="11">
        <v>10843</v>
      </c>
      <c r="D11" s="10" t="s">
        <v>111</v>
      </c>
      <c r="E11" t="s">
        <v>8</v>
      </c>
      <c r="F11" t="s">
        <v>18</v>
      </c>
      <c r="G11" s="12">
        <v>0.79</v>
      </c>
      <c r="H11" s="13">
        <v>14794</v>
      </c>
      <c r="I11" s="14">
        <v>18727</v>
      </c>
    </row>
    <row r="12" spans="2:13" ht="18.75" x14ac:dyDescent="0.3">
      <c r="B12" s="10" t="s">
        <v>95</v>
      </c>
      <c r="C12" s="11">
        <v>10960</v>
      </c>
      <c r="D12" s="10" t="s">
        <v>108</v>
      </c>
      <c r="E12" t="s">
        <v>8</v>
      </c>
      <c r="F12" t="s">
        <v>18</v>
      </c>
      <c r="G12" s="12">
        <v>0.8</v>
      </c>
      <c r="H12" s="13">
        <v>14100</v>
      </c>
      <c r="I12" s="14">
        <v>17624.599999999999</v>
      </c>
    </row>
    <row r="13" spans="2:13" ht="18.75" x14ac:dyDescent="0.3">
      <c r="B13" s="10" t="s">
        <v>61</v>
      </c>
      <c r="C13" s="11">
        <v>10857</v>
      </c>
      <c r="D13" s="10" t="s">
        <v>110</v>
      </c>
      <c r="E13" t="s">
        <v>8</v>
      </c>
      <c r="F13" t="s">
        <v>18</v>
      </c>
      <c r="G13" s="12">
        <v>0.8</v>
      </c>
      <c r="H13" s="13">
        <v>12298</v>
      </c>
      <c r="I13" s="14">
        <v>15372</v>
      </c>
    </row>
    <row r="14" spans="2:13" ht="18.75" x14ac:dyDescent="0.3">
      <c r="B14" s="10" t="s">
        <v>17</v>
      </c>
      <c r="C14" s="11">
        <v>10478</v>
      </c>
      <c r="D14" s="10" t="s">
        <v>107</v>
      </c>
      <c r="E14" t="s">
        <v>8</v>
      </c>
      <c r="F14" t="s">
        <v>18</v>
      </c>
      <c r="G14" s="12">
        <v>0.8</v>
      </c>
      <c r="H14" s="13">
        <v>15191</v>
      </c>
      <c r="I14" s="14">
        <v>18989.3</v>
      </c>
    </row>
    <row r="15" spans="2:13" ht="18.75" x14ac:dyDescent="0.3">
      <c r="B15" s="10" t="s">
        <v>71</v>
      </c>
      <c r="C15" s="11">
        <v>10896</v>
      </c>
      <c r="D15" s="10" t="s">
        <v>104</v>
      </c>
      <c r="E15" t="s">
        <v>8</v>
      </c>
      <c r="F15" t="s">
        <v>18</v>
      </c>
      <c r="G15" s="12">
        <v>0.36969999999999997</v>
      </c>
      <c r="H15" s="13">
        <v>60000</v>
      </c>
      <c r="I15" s="14">
        <v>162372.45000000001</v>
      </c>
    </row>
    <row r="16" spans="2:13" ht="18.75" x14ac:dyDescent="0.3">
      <c r="B16" s="10" t="s">
        <v>87</v>
      </c>
      <c r="C16" s="11">
        <v>10952</v>
      </c>
      <c r="D16" s="10" t="s">
        <v>114</v>
      </c>
      <c r="E16" t="s">
        <v>8</v>
      </c>
      <c r="F16" t="s">
        <v>18</v>
      </c>
      <c r="G16" s="12">
        <v>0.8</v>
      </c>
      <c r="H16" s="13">
        <v>11693</v>
      </c>
      <c r="I16" s="14">
        <v>14616.45</v>
      </c>
    </row>
    <row r="17" spans="2:9" ht="18.75" x14ac:dyDescent="0.3">
      <c r="B17" s="10" t="s">
        <v>78</v>
      </c>
      <c r="C17" s="11">
        <v>10922</v>
      </c>
      <c r="D17" s="10" t="s">
        <v>79</v>
      </c>
      <c r="E17" t="s">
        <v>8</v>
      </c>
      <c r="F17" t="s">
        <v>18</v>
      </c>
      <c r="G17" s="12">
        <v>0.8</v>
      </c>
      <c r="H17" s="13">
        <v>10000</v>
      </c>
      <c r="I17" s="14">
        <v>12500</v>
      </c>
    </row>
    <row r="18" spans="2:9" ht="18.75" x14ac:dyDescent="0.3">
      <c r="B18" s="10" t="s">
        <v>82</v>
      </c>
      <c r="C18" s="11">
        <v>10926</v>
      </c>
      <c r="D18" s="10" t="s">
        <v>105</v>
      </c>
      <c r="E18" t="s">
        <v>8</v>
      </c>
      <c r="F18" t="s">
        <v>18</v>
      </c>
      <c r="G18" s="12">
        <v>0.78</v>
      </c>
      <c r="H18" s="13">
        <v>10631</v>
      </c>
      <c r="I18" s="14">
        <v>13628.86</v>
      </c>
    </row>
    <row r="19" spans="2:9" ht="18.75" x14ac:dyDescent="0.3">
      <c r="B19" s="10" t="s">
        <v>52</v>
      </c>
      <c r="C19" s="11">
        <v>10829</v>
      </c>
      <c r="D19" s="10" t="s">
        <v>53</v>
      </c>
      <c r="E19" t="s">
        <v>10</v>
      </c>
      <c r="F19" t="s">
        <v>24</v>
      </c>
      <c r="G19" s="12">
        <v>0.79</v>
      </c>
      <c r="H19" s="13">
        <v>10060</v>
      </c>
      <c r="I19" s="14">
        <v>12733.87</v>
      </c>
    </row>
    <row r="20" spans="2:9" ht="18.75" x14ac:dyDescent="0.3">
      <c r="B20" s="10" t="s">
        <v>77</v>
      </c>
      <c r="C20" s="11">
        <v>10916</v>
      </c>
      <c r="D20" s="10" t="s">
        <v>112</v>
      </c>
      <c r="E20" t="s">
        <v>8</v>
      </c>
      <c r="F20" t="s">
        <v>18</v>
      </c>
      <c r="G20" s="12">
        <v>0.8</v>
      </c>
      <c r="H20" s="13">
        <v>12951</v>
      </c>
      <c r="I20" s="14">
        <v>16211</v>
      </c>
    </row>
    <row r="21" spans="2:9" ht="18.75" x14ac:dyDescent="0.3">
      <c r="B21" s="10" t="s">
        <v>103</v>
      </c>
      <c r="C21" s="11">
        <v>10906</v>
      </c>
      <c r="D21" s="10" t="s">
        <v>123</v>
      </c>
      <c r="E21" t="s">
        <v>8</v>
      </c>
      <c r="F21" t="s">
        <v>25</v>
      </c>
      <c r="G21" s="12">
        <v>0.8</v>
      </c>
      <c r="H21" s="13">
        <v>14000</v>
      </c>
      <c r="I21" s="14">
        <v>17500</v>
      </c>
    </row>
    <row r="22" spans="2:9" ht="18.75" x14ac:dyDescent="0.3">
      <c r="B22" s="10" t="s">
        <v>50</v>
      </c>
      <c r="C22" s="11">
        <v>10770</v>
      </c>
      <c r="D22" s="10" t="s">
        <v>51</v>
      </c>
      <c r="E22" t="s">
        <v>8</v>
      </c>
      <c r="F22" t="s">
        <v>18</v>
      </c>
      <c r="G22" s="12">
        <v>0.7</v>
      </c>
      <c r="H22" s="13">
        <v>12600</v>
      </c>
      <c r="I22" s="14">
        <v>18000</v>
      </c>
    </row>
    <row r="23" spans="2:9" ht="18.75" x14ac:dyDescent="0.3">
      <c r="B23" s="10" t="s">
        <v>69</v>
      </c>
      <c r="C23" s="11">
        <v>10895</v>
      </c>
      <c r="D23" s="10" t="s">
        <v>70</v>
      </c>
      <c r="E23" t="s">
        <v>8</v>
      </c>
      <c r="F23" t="s">
        <v>18</v>
      </c>
      <c r="G23" s="12">
        <v>0.70899999999999996</v>
      </c>
      <c r="H23" s="13">
        <v>10004</v>
      </c>
      <c r="I23" s="14">
        <v>14110</v>
      </c>
    </row>
    <row r="24" spans="2:9" ht="18.75" x14ac:dyDescent="0.3">
      <c r="B24" s="10" t="s">
        <v>60</v>
      </c>
      <c r="C24" s="11">
        <v>10854</v>
      </c>
      <c r="D24" s="10" t="s">
        <v>115</v>
      </c>
      <c r="E24" t="s">
        <v>8</v>
      </c>
      <c r="F24" t="s">
        <v>18</v>
      </c>
      <c r="G24" s="12">
        <v>0.8</v>
      </c>
      <c r="H24" s="13">
        <v>30000</v>
      </c>
      <c r="I24" s="14">
        <v>41053</v>
      </c>
    </row>
    <row r="25" spans="2:9" ht="18.75" x14ac:dyDescent="0.3">
      <c r="B25" s="10" t="s">
        <v>88</v>
      </c>
      <c r="C25" s="11">
        <v>10963</v>
      </c>
      <c r="D25" s="10" t="s">
        <v>122</v>
      </c>
      <c r="E25" t="s">
        <v>8</v>
      </c>
      <c r="F25" t="s">
        <v>25</v>
      </c>
      <c r="G25" s="12">
        <v>0.58499999999999996</v>
      </c>
      <c r="H25" s="13">
        <v>28929</v>
      </c>
      <c r="I25" s="14">
        <v>49451</v>
      </c>
    </row>
    <row r="26" spans="2:9" ht="18.75" x14ac:dyDescent="0.3">
      <c r="B26" s="10" t="s">
        <v>76</v>
      </c>
      <c r="C26" s="11">
        <v>10915</v>
      </c>
      <c r="D26" s="10" t="s">
        <v>121</v>
      </c>
      <c r="E26" t="s">
        <v>9</v>
      </c>
      <c r="F26" t="s">
        <v>24</v>
      </c>
      <c r="G26" s="12">
        <v>0.8</v>
      </c>
      <c r="H26" s="13">
        <v>22480</v>
      </c>
      <c r="I26" s="14">
        <v>28100</v>
      </c>
    </row>
    <row r="27" spans="2:9" ht="18.75" x14ac:dyDescent="0.3">
      <c r="B27" s="10" t="s">
        <v>99</v>
      </c>
      <c r="C27" s="11">
        <v>10892</v>
      </c>
      <c r="D27" s="10" t="s">
        <v>68</v>
      </c>
      <c r="E27" t="s">
        <v>8</v>
      </c>
      <c r="F27" t="s">
        <v>18</v>
      </c>
      <c r="G27" s="12">
        <v>0.8</v>
      </c>
      <c r="H27" s="13">
        <v>11200</v>
      </c>
      <c r="I27" s="14">
        <v>14000</v>
      </c>
    </row>
    <row r="28" spans="2:9" ht="18.75" x14ac:dyDescent="0.3">
      <c r="B28" s="10" t="s">
        <v>83</v>
      </c>
      <c r="C28" s="11">
        <v>10929</v>
      </c>
      <c r="D28" s="10" t="s">
        <v>84</v>
      </c>
      <c r="E28" t="s">
        <v>8</v>
      </c>
      <c r="F28" t="s">
        <v>25</v>
      </c>
      <c r="G28" s="12">
        <v>0.7</v>
      </c>
      <c r="H28" s="13">
        <v>46935</v>
      </c>
      <c r="I28" s="14">
        <v>67050</v>
      </c>
    </row>
    <row r="29" spans="2:9" ht="18.75" x14ac:dyDescent="0.3">
      <c r="B29" s="10" t="s">
        <v>100</v>
      </c>
      <c r="C29" s="11">
        <v>10885</v>
      </c>
      <c r="D29" s="10" t="s">
        <v>116</v>
      </c>
      <c r="E29" t="s">
        <v>8</v>
      </c>
      <c r="F29" t="s">
        <v>18</v>
      </c>
      <c r="G29" s="12">
        <v>0.8</v>
      </c>
      <c r="H29" s="13">
        <v>20800</v>
      </c>
      <c r="I29" s="14">
        <v>26000</v>
      </c>
    </row>
    <row r="30" spans="2:9" ht="18.75" x14ac:dyDescent="0.3">
      <c r="B30" s="10" t="s">
        <v>86</v>
      </c>
      <c r="C30" s="11">
        <v>10940</v>
      </c>
      <c r="D30" s="10" t="s">
        <v>124</v>
      </c>
      <c r="E30" t="s">
        <v>8</v>
      </c>
      <c r="F30" t="s">
        <v>25</v>
      </c>
      <c r="G30" s="12">
        <v>0.8</v>
      </c>
      <c r="H30" s="13">
        <v>12000</v>
      </c>
      <c r="I30" s="14">
        <v>15000</v>
      </c>
    </row>
    <row r="31" spans="2:9" ht="18.75" x14ac:dyDescent="0.3">
      <c r="B31" s="10" t="s">
        <v>48</v>
      </c>
      <c r="C31" s="11">
        <v>10763</v>
      </c>
      <c r="D31" s="10" t="s">
        <v>106</v>
      </c>
      <c r="E31" t="s">
        <v>8</v>
      </c>
      <c r="F31" t="s">
        <v>18</v>
      </c>
      <c r="G31" s="12">
        <v>0.8</v>
      </c>
      <c r="H31" s="13">
        <v>10423</v>
      </c>
      <c r="I31" s="14">
        <v>13029</v>
      </c>
    </row>
    <row r="32" spans="2:9" ht="18.75" x14ac:dyDescent="0.3">
      <c r="B32" s="10" t="s">
        <v>75</v>
      </c>
      <c r="C32" s="11">
        <v>10902</v>
      </c>
      <c r="D32" s="10" t="s">
        <v>118</v>
      </c>
      <c r="E32" t="s">
        <v>8</v>
      </c>
      <c r="F32" t="s">
        <v>18</v>
      </c>
      <c r="G32" s="12">
        <v>0.76040000000000008</v>
      </c>
      <c r="H32" s="13">
        <v>30000</v>
      </c>
      <c r="I32" s="14">
        <v>39454.800000000003</v>
      </c>
    </row>
    <row r="33" spans="2:9" ht="18.75" x14ac:dyDescent="0.3">
      <c r="B33" s="10" t="s">
        <v>62</v>
      </c>
      <c r="C33" s="11">
        <v>10860</v>
      </c>
      <c r="D33" s="10" t="s">
        <v>63</v>
      </c>
      <c r="E33" t="s">
        <v>8</v>
      </c>
      <c r="F33" t="s">
        <v>18</v>
      </c>
      <c r="G33" s="12">
        <v>0.8</v>
      </c>
      <c r="H33" s="13">
        <v>21287</v>
      </c>
      <c r="I33" s="14">
        <v>26608.2</v>
      </c>
    </row>
    <row r="34" spans="2:9" ht="18.75" x14ac:dyDescent="0.3">
      <c r="B34" s="10" t="s">
        <v>54</v>
      </c>
      <c r="C34" s="11">
        <v>10830</v>
      </c>
      <c r="D34" s="10" t="s">
        <v>55</v>
      </c>
      <c r="E34" t="s">
        <v>8</v>
      </c>
      <c r="F34" t="s">
        <v>18</v>
      </c>
      <c r="G34" s="12">
        <v>0.8</v>
      </c>
      <c r="H34" s="13">
        <v>26240</v>
      </c>
      <c r="I34" s="14">
        <v>32800</v>
      </c>
    </row>
    <row r="35" spans="2:9" ht="18.75" x14ac:dyDescent="0.3">
      <c r="B35" s="10" t="s">
        <v>94</v>
      </c>
      <c r="C35" s="11">
        <v>10900</v>
      </c>
      <c r="D35" s="10" t="s">
        <v>74</v>
      </c>
      <c r="E35" t="s">
        <v>8</v>
      </c>
      <c r="F35" t="s">
        <v>18</v>
      </c>
      <c r="G35" s="12">
        <v>0.55000000000000004</v>
      </c>
      <c r="H35" s="13">
        <v>12346</v>
      </c>
      <c r="I35" s="14">
        <v>22448</v>
      </c>
    </row>
    <row r="36" spans="2:9" ht="18.75" x14ac:dyDescent="0.3">
      <c r="B36" s="10" t="s">
        <v>96</v>
      </c>
      <c r="C36" s="11">
        <v>10865</v>
      </c>
      <c r="D36" s="10" t="s">
        <v>109</v>
      </c>
      <c r="E36" t="s">
        <v>8</v>
      </c>
      <c r="F36" t="s">
        <v>18</v>
      </c>
      <c r="G36" s="12">
        <v>0.8</v>
      </c>
      <c r="H36" s="13">
        <v>10400</v>
      </c>
      <c r="I36" s="14">
        <v>13000</v>
      </c>
    </row>
    <row r="37" spans="2:9" ht="18.75" x14ac:dyDescent="0.3">
      <c r="B37" s="10" t="s">
        <v>125</v>
      </c>
      <c r="C37" s="11">
        <v>10767</v>
      </c>
      <c r="D37" s="10" t="s">
        <v>49</v>
      </c>
      <c r="E37" t="s">
        <v>8</v>
      </c>
      <c r="F37" t="s">
        <v>18</v>
      </c>
      <c r="G37" s="12">
        <v>0.8</v>
      </c>
      <c r="H37" s="13">
        <v>10775</v>
      </c>
      <c r="I37" s="14">
        <v>13468.8</v>
      </c>
    </row>
    <row r="38" spans="2:9" ht="18.75" x14ac:dyDescent="0.3">
      <c r="B38" s="10" t="s">
        <v>101</v>
      </c>
      <c r="C38" s="11">
        <v>10894</v>
      </c>
      <c r="D38" s="10" t="s">
        <v>117</v>
      </c>
      <c r="E38" t="s">
        <v>8</v>
      </c>
      <c r="F38" t="s">
        <v>18</v>
      </c>
      <c r="G38" s="12">
        <v>0.8</v>
      </c>
      <c r="H38" s="13">
        <v>11155</v>
      </c>
      <c r="I38" s="14">
        <v>13944</v>
      </c>
    </row>
    <row r="39" spans="2:9" ht="18.75" x14ac:dyDescent="0.3">
      <c r="B39" s="10" t="s">
        <v>66</v>
      </c>
      <c r="C39" s="11">
        <v>10871</v>
      </c>
      <c r="D39" s="10" t="s">
        <v>67</v>
      </c>
      <c r="E39" t="s">
        <v>8</v>
      </c>
      <c r="F39" t="s">
        <v>18</v>
      </c>
      <c r="G39" s="12">
        <v>0.8</v>
      </c>
      <c r="H39" s="13">
        <v>30000</v>
      </c>
      <c r="I39" s="14">
        <v>37673.599999999999</v>
      </c>
    </row>
    <row r="40" spans="2:9" ht="18.75" x14ac:dyDescent="0.3">
      <c r="B40" s="10" t="s">
        <v>58</v>
      </c>
      <c r="C40" s="11">
        <v>10846</v>
      </c>
      <c r="D40" s="10" t="s">
        <v>59</v>
      </c>
      <c r="E40" t="s">
        <v>9</v>
      </c>
      <c r="F40" t="s">
        <v>18</v>
      </c>
      <c r="G40" s="12">
        <v>0.8</v>
      </c>
      <c r="H40" s="13">
        <v>65646</v>
      </c>
      <c r="I40" s="14">
        <v>82057.5</v>
      </c>
    </row>
  </sheetData>
  <sortState ref="B3:M40">
    <sortCondition ref="B3:B4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20</vt:i4>
      </vt:variant>
    </vt:vector>
  </HeadingPairs>
  <TitlesOfParts>
    <vt:vector size="23" baseType="lpstr">
      <vt:lpstr>LIQUIDAZIONE</vt:lpstr>
      <vt:lpstr>Foglio4</vt:lpstr>
      <vt:lpstr>Foglio2</vt:lpstr>
      <vt:lpstr>db_beneficiari</vt:lpstr>
      <vt:lpstr>ente_CF</vt:lpstr>
      <vt:lpstr>ente_LR_nome</vt:lpstr>
      <vt:lpstr>ente_nome</vt:lpstr>
      <vt:lpstr>prog_contr_ammesso</vt:lpstr>
      <vt:lpstr>prog_contr_perc</vt:lpstr>
      <vt:lpstr>prog_data_concl</vt:lpstr>
      <vt:lpstr>prog_imp_eleggibile</vt:lpstr>
      <vt:lpstr>prog_perimetro</vt:lpstr>
      <vt:lpstr>prog_priorita</vt:lpstr>
      <vt:lpstr>prog_titolo</vt:lpstr>
      <vt:lpstr>referente_email</vt:lpstr>
      <vt:lpstr>referente_nome_cognome</vt:lpstr>
      <vt:lpstr>referente_tel</vt:lpstr>
      <vt:lpstr>rend_altri_contr</vt:lpstr>
      <vt:lpstr>rend_contr_delta</vt:lpstr>
      <vt:lpstr>rend_contr_finale</vt:lpstr>
      <vt:lpstr>rend_costi_elegg</vt:lpstr>
      <vt:lpstr>rend_costi_proponente</vt:lpstr>
      <vt:lpstr>rend_costi_tot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Bazzani</dc:creator>
  <cp:lastModifiedBy>Giacomo Garro</cp:lastModifiedBy>
  <cp:lastPrinted>2021-06-30T13:10:27Z</cp:lastPrinted>
  <dcterms:created xsi:type="dcterms:W3CDTF">2015-06-05T18:19:34Z</dcterms:created>
  <dcterms:modified xsi:type="dcterms:W3CDTF">2024-01-03T10:19:28Z</dcterms:modified>
</cp:coreProperties>
</file>