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1"/>
  <workbookPr/>
  <mc:AlternateContent xmlns:mc="http://schemas.openxmlformats.org/markup-compatibility/2006">
    <mc:Choice Requires="x15">
      <x15ac:absPath xmlns:x15ac="http://schemas.microsoft.com/office/spreadsheetml/2010/11/ac" url="Z:\Rifiuti\Gestione_risorse_finanziarie\FONDO LR 16\Fondo anno 2023\Bando progetti comunali\"/>
    </mc:Choice>
  </mc:AlternateContent>
  <xr:revisionPtr revIDLastSave="0" documentId="13_ncr:1_{12E9464A-6816-4978-B057-6243BF5DE596}" xr6:coauthVersionLast="36" xr6:coauthVersionMax="36" xr10:uidLastSave="{00000000-0000-0000-0000-000000000000}"/>
  <workbookProtection workbookAlgorithmName="SHA-512" workbookHashValue="ga+AZCYHeWOiRYeMMoGE/+yKRlDemf7x9ngJwa9UBKkwsl7GM+ICjRvrBhPR5XHbFu6dFBY0w0Mer42/p7cO3w==" workbookSaltValue="LwUCVtp166/6LHj6joJV7g==" workbookSpinCount="100000" lockStructure="1"/>
  <bookViews>
    <workbookView xWindow="20370" yWindow="-120" windowWidth="29040" windowHeight="16440" xr2:uid="{00000000-000D-0000-FFFF-FFFF00000000}"/>
  </bookViews>
  <sheets>
    <sheet name="DOMANDA_BANDO" sheetId="1" r:id="rId1"/>
    <sheet name="Quadro_Economico" sheetId="2" r:id="rId2"/>
    <sheet name="Convalida" sheetId="4" state="hidden" r:id="rId3"/>
    <sheet name="ISTRUTTORIA" sheetId="3" state="hidden" r:id="rId4"/>
  </sheets>
  <definedNames>
    <definedName name="_Hlk4066889" localSheetId="0">DOMANDA_BANDO!$B$1</definedName>
    <definedName name="_Hlk4066890" localSheetId="0">DOMANDA_BANDO!$B$1</definedName>
    <definedName name="altri_contributi">DOMANDA_BANDO!$D$63</definedName>
    <definedName name="ammontare_complessivo">DOMANDA_BANDO!$D$51</definedName>
    <definedName name="_xlnm.Print_Area" localSheetId="0">DOMANDA_BANDO!$A$1:$G$94</definedName>
    <definedName name="contr_percentuale">DOMANDA_BANDO!$F$58</definedName>
    <definedName name="contr_valore">DOMANDA_BANDO!$F$60</definedName>
    <definedName name="contributo_richiedibile">DOMANDA_BANDO!$F$55</definedName>
    <definedName name="costi_att_parz">DOMANDA_BANDO!$D$47</definedName>
    <definedName name="costi_formaz_parz">DOMANDA_BANDO!$D$46</definedName>
    <definedName name="costi_formaz_pieni">DOMANDA_BANDO!#REF!</definedName>
    <definedName name="costi_non_amm">DOMANDA_BANDO!$D$43</definedName>
    <definedName name="costi_parz">DOMANDA_BANDO!$D$45</definedName>
    <definedName name="costi_pieni">DOMANDA_BANDO!$D$44</definedName>
    <definedName name="costi_proponente">DOMANDA_BANDO!$D$62</definedName>
    <definedName name="eleg_formaz_parz">DOMANDA_BANDO!$F$46</definedName>
    <definedName name="eleg_formaz_pieni">DOMANDA_BANDO!#REF!</definedName>
    <definedName name="eleg_parz">DOMANDA_BANDO!$F$45</definedName>
    <definedName name="eleg_pieni">DOMANDA_BANDO!$F$44</definedName>
    <definedName name="elegg_totale">DOMANDA_BANDO!$F$53</definedName>
    <definedName name="ente_cf">DOMANDA_BANDO!$C$8</definedName>
    <definedName name="ente_indirizzo">DOMANDA_BANDO!$C$9</definedName>
    <definedName name="ente_nome">DOMANDA_BANDO!$C$7</definedName>
    <definedName name="ente_pec">DOMANDA_BANDO!$C$10</definedName>
    <definedName name="importo_richiedibile">DOMANDA_BANDO!$F$55</definedName>
    <definedName name="leg_rap_cf">DOMANDA_BANDO!$C$16</definedName>
    <definedName name="leg_rap_cognome">DOMANDA_BANDO!$C$13</definedName>
    <definedName name="leg_rap_nome">DOMANDA_BANDO!$C$14</definedName>
    <definedName name="leg_rap_ruolo">DOMANDA_BANDO!$C$15</definedName>
    <definedName name="popolazione_comuni">DOMANDA_BANDO!$C$32</definedName>
    <definedName name="prog_altri_soggetti">DOMANDA_BANDO!$C$31</definedName>
    <definedName name="prog_comune_montano">DOMANDA_BANDO!#REF!</definedName>
    <definedName name="prog_comune_tp">DOMANDA_BANDO!#REF!</definedName>
    <definedName name="prog_cup">DOMANDA_BANDO!$C$27</definedName>
    <definedName name="prog_descrizione">DOMANDA_BANDO!$C$34</definedName>
    <definedName name="prog_luogo">DOMANDA_BANDO!$C$35</definedName>
    <definedName name="prog_magg_massimale">DOMANDA_BANDO!#REF!</definedName>
    <definedName name="prog_massimale">DOMANDA_BANDO!$C$33</definedName>
    <definedName name="prog_nr_comuni">DOMANDA_BANDO!$C$30</definedName>
    <definedName name="prog_periodo">DOMANDA_BANDO!$C$36</definedName>
    <definedName name="prog_priorita">DOMANDA_BANDO!#REF!</definedName>
    <definedName name="prog_prod_abeq">DOMANDA_BANDO!#REF!</definedName>
    <definedName name="prog_rifprev">DOMANDA_BANDO!$C$37</definedName>
    <definedName name="prog_tipologia">DOMANDA_BANDO!$C$29</definedName>
    <definedName name="prog_titolo">DOMANDA_BANDO!$C$28</definedName>
    <definedName name="punteggio_com_montano">DOMANDA_BANDO!#REF!</definedName>
    <definedName name="punteggio_comune_tp">DOMANDA_BANDO!#REF!</definedName>
    <definedName name="punteggio_nr_comuni">DOMANDA_BANDO!$C$32</definedName>
    <definedName name="punteggio_percent_contrib">DOMANDA_BANDO!#REF!</definedName>
    <definedName name="punteggio_prod_rif_abeq">DOMANDA_BANDO!#REF!</definedName>
    <definedName name="punteggo_tot">DOMANDA_BANDO!#REF!</definedName>
    <definedName name="ref_cognome">DOMANDA_BANDO!$C$19</definedName>
    <definedName name="ref_email">DOMANDA_BANDO!$C$22</definedName>
    <definedName name="ref_nome">DOMANDA_BANDO!$C$20</definedName>
    <definedName name="ref_tel">DOMANDA_BANDO!$C$21</definedName>
  </definedNames>
  <calcPr calcId="191029" iterateDelta="1E-4"/>
</workbook>
</file>

<file path=xl/calcChain.xml><?xml version="1.0" encoding="utf-8"?>
<calcChain xmlns="http://schemas.openxmlformats.org/spreadsheetml/2006/main">
  <c r="D49" i="1" l="1"/>
  <c r="D48" i="1"/>
  <c r="D47" i="1"/>
  <c r="F66" i="1" l="1"/>
  <c r="D43" i="1" l="1"/>
  <c r="F49" i="1"/>
  <c r="B22" i="4"/>
  <c r="B21" i="4"/>
  <c r="F48" i="1"/>
  <c r="B20" i="4"/>
  <c r="B19" i="4"/>
  <c r="B18" i="4"/>
  <c r="B23" i="4"/>
  <c r="B17" i="4"/>
  <c r="C33" i="1"/>
  <c r="F37" i="1"/>
  <c r="F36" i="1"/>
  <c r="F35" i="1"/>
  <c r="F34" i="1"/>
  <c r="F29" i="1"/>
  <c r="F28" i="1"/>
  <c r="F22" i="1"/>
  <c r="F21" i="1"/>
  <c r="F20" i="1"/>
  <c r="F19" i="1"/>
  <c r="F16" i="1"/>
  <c r="F15" i="1"/>
  <c r="F14" i="1"/>
  <c r="F13" i="1"/>
  <c r="F8" i="1"/>
  <c r="F9" i="1"/>
  <c r="F10" i="1"/>
  <c r="F7" i="1"/>
  <c r="B42" i="3" l="1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D70" i="3"/>
  <c r="F70" i="3" s="1"/>
  <c r="C70" i="3"/>
  <c r="D58" i="3"/>
  <c r="F58" i="3" s="1"/>
  <c r="C58" i="3"/>
  <c r="D59" i="3"/>
  <c r="F59" i="3"/>
  <c r="C59" i="3"/>
  <c r="D60" i="3"/>
  <c r="F60" i="3"/>
  <c r="C60" i="3"/>
  <c r="D61" i="3"/>
  <c r="F61" i="3" s="1"/>
  <c r="C61" i="3"/>
  <c r="D62" i="3"/>
  <c r="F62" i="3" s="1"/>
  <c r="C62" i="3"/>
  <c r="D63" i="3"/>
  <c r="F63" i="3" s="1"/>
  <c r="C63" i="3"/>
  <c r="D64" i="3"/>
  <c r="F64" i="3" s="1"/>
  <c r="C64" i="3"/>
  <c r="D65" i="3"/>
  <c r="F65" i="3" s="1"/>
  <c r="C65" i="3"/>
  <c r="D66" i="3"/>
  <c r="F66" i="3" s="1"/>
  <c r="C66" i="3"/>
  <c r="D67" i="3"/>
  <c r="F67" i="3" s="1"/>
  <c r="C67" i="3"/>
  <c r="C68" i="3"/>
  <c r="D68" i="3"/>
  <c r="F68" i="3" s="1"/>
  <c r="C69" i="3"/>
  <c r="D69" i="3"/>
  <c r="F69" i="3" s="1"/>
  <c r="F71" i="3"/>
  <c r="C12" i="3"/>
  <c r="F30" i="1"/>
  <c r="E23" i="3"/>
  <c r="G23" i="3" s="1"/>
  <c r="E25" i="3"/>
  <c r="G25" i="3" s="1"/>
  <c r="D49" i="3"/>
  <c r="F49" i="3" s="1"/>
  <c r="D50" i="3"/>
  <c r="F50" i="3" s="1"/>
  <c r="D51" i="3"/>
  <c r="F51" i="3" s="1"/>
  <c r="D52" i="3"/>
  <c r="F52" i="3" s="1"/>
  <c r="D53" i="3"/>
  <c r="F53" i="3" s="1"/>
  <c r="D54" i="3"/>
  <c r="F54" i="3" s="1"/>
  <c r="D55" i="3"/>
  <c r="F55" i="3" s="1"/>
  <c r="D56" i="3"/>
  <c r="F56" i="3" s="1"/>
  <c r="D57" i="3"/>
  <c r="F57" i="3" s="1"/>
  <c r="D42" i="3"/>
  <c r="F42" i="3" s="1"/>
  <c r="D43" i="3"/>
  <c r="F43" i="3" s="1"/>
  <c r="D44" i="3"/>
  <c r="F44" i="3" s="1"/>
  <c r="D45" i="3"/>
  <c r="F45" i="3" s="1"/>
  <c r="D46" i="3"/>
  <c r="F46" i="3" s="1"/>
  <c r="D47" i="3"/>
  <c r="F47" i="3" s="1"/>
  <c r="D48" i="3"/>
  <c r="F48" i="3" s="1"/>
  <c r="D41" i="3"/>
  <c r="F41" i="3" s="1"/>
  <c r="C42" i="3"/>
  <c r="E24" i="3"/>
  <c r="G24" i="3" s="1"/>
  <c r="C43" i="3"/>
  <c r="E21" i="3"/>
  <c r="G21" i="3" s="1"/>
  <c r="C44" i="3"/>
  <c r="C45" i="3"/>
  <c r="E26" i="3"/>
  <c r="G26" i="3" s="1"/>
  <c r="C46" i="3"/>
  <c r="C47" i="3"/>
  <c r="C48" i="3"/>
  <c r="C49" i="3"/>
  <c r="C50" i="3"/>
  <c r="C51" i="3"/>
  <c r="C52" i="3"/>
  <c r="C53" i="3"/>
  <c r="C54" i="3"/>
  <c r="C55" i="3"/>
  <c r="C56" i="3"/>
  <c r="C57" i="3"/>
  <c r="C41" i="3"/>
  <c r="E22" i="3"/>
  <c r="G22" i="3" s="1"/>
  <c r="B41" i="3"/>
  <c r="E10" i="3"/>
  <c r="F47" i="1"/>
  <c r="C10" i="3"/>
  <c r="C9" i="3"/>
  <c r="D46" i="1"/>
  <c r="F46" i="1" s="1"/>
  <c r="D45" i="1"/>
  <c r="F45" i="1" s="1"/>
  <c r="D23" i="3"/>
  <c r="D44" i="1"/>
  <c r="C4" i="3"/>
  <c r="D36" i="3"/>
  <c r="F31" i="3"/>
  <c r="F32" i="3" s="1"/>
  <c r="C15" i="3"/>
  <c r="C14" i="3"/>
  <c r="C13" i="3"/>
  <c r="C11" i="3"/>
  <c r="C8" i="3"/>
  <c r="C7" i="3"/>
  <c r="F31" i="1"/>
  <c r="F59" i="1"/>
  <c r="F44" i="1" l="1"/>
  <c r="F50" i="1"/>
  <c r="F43" i="1"/>
  <c r="D51" i="1"/>
  <c r="C16" i="3"/>
  <c r="F29" i="3"/>
  <c r="F33" i="3" s="1"/>
  <c r="F34" i="3" s="1"/>
  <c r="E27" i="3"/>
  <c r="D26" i="3"/>
  <c r="D24" i="3"/>
  <c r="D22" i="3"/>
  <c r="D25" i="3"/>
  <c r="D21" i="3"/>
  <c r="F53" i="1" l="1"/>
  <c r="F55" i="1" s="1"/>
  <c r="D27" i="3"/>
  <c r="D35" i="3" s="1"/>
  <c r="F56" i="1" l="1"/>
  <c r="F60" i="1"/>
  <c r="F61" i="1" s="1"/>
  <c r="D62" i="1" l="1"/>
</calcChain>
</file>

<file path=xl/sharedStrings.xml><?xml version="1.0" encoding="utf-8"?>
<sst xmlns="http://schemas.openxmlformats.org/spreadsheetml/2006/main" count="184" uniqueCount="148">
  <si>
    <t>Ammontare previsto dei costi complessivi di intervento</t>
  </si>
  <si>
    <t>Ammontare di altri incentivi pubblici e/o privati previsti o ricevuti</t>
  </si>
  <si>
    <t>costi NON AMMISSIBILI a contributo</t>
  </si>
  <si>
    <t>%</t>
  </si>
  <si>
    <t>ELEGGIBILITA' AI FINI DEL CONTRIBUTO</t>
  </si>
  <si>
    <t>IMPORTO ELEGGIBILE</t>
  </si>
  <si>
    <t>acquisti e forniture di beni e servizi con effetti di prevenzione duraturi</t>
  </si>
  <si>
    <t>COSTO PREVISTO (€)</t>
  </si>
  <si>
    <t>acquisti e forniture di beni e servizi con effetti di prevenzione temporanei</t>
  </si>
  <si>
    <t>riconoscimento di contributi a soggetti privati, realizzazione di case dell'acqua</t>
  </si>
  <si>
    <t>% DI CONTRIBUTO RICHIESTA, rispetto al TOTALE DELL'IMPORTO ELEGGIBILE</t>
  </si>
  <si>
    <t>AMMONTARE DEL CONTRIBUTO RICHIESTO</t>
  </si>
  <si>
    <t>Costi rimanenti a carico del proponente</t>
  </si>
  <si>
    <t>TIPOLOGIA PROGETTO (art.3)</t>
  </si>
  <si>
    <t>MASSIMALE</t>
  </si>
  <si>
    <t>ENTE RICHIEDENTE</t>
  </si>
  <si>
    <t>CODICE FISCALE/ P.IVA</t>
  </si>
  <si>
    <t>INDIRIZZO</t>
  </si>
  <si>
    <t>PEC</t>
  </si>
  <si>
    <t>DENOMINAZIONE</t>
  </si>
  <si>
    <t>LEGALE RAPPRESENTANTE</t>
  </si>
  <si>
    <t>COGNOME</t>
  </si>
  <si>
    <t>NOME</t>
  </si>
  <si>
    <t>RUOLO</t>
  </si>
  <si>
    <t>C.F.</t>
  </si>
  <si>
    <t>TELEFONO</t>
  </si>
  <si>
    <t>E-MAIL</t>
  </si>
  <si>
    <t>IL SOTTOSCRITTO CHIEDE DI PARTECIPARE AL BANDO PRESENTANDO IL PROGETTO</t>
  </si>
  <si>
    <t>DESCRIZIONE PROGETTO</t>
  </si>
  <si>
    <t>TITOLO</t>
  </si>
  <si>
    <t>ALTRI SOGGETTI COINVOLTI</t>
  </si>
  <si>
    <t>PRIORITA' PROGETTO PER GRADUATORIA (art.7)</t>
  </si>
  <si>
    <t>DESCRIZIONE SINTETICA DELL'INIZIATIVA</t>
  </si>
  <si>
    <t>COSTI DEL PROGETTO DETTAGLIATI PER TIPOLOGIA (art. 4)</t>
  </si>
  <si>
    <t>RIDUZIONE/PREVENZIONE DELLA PRODUZIONE DI RIFIUTI</t>
  </si>
  <si>
    <t>- alla realizzazione del progetto presentato, secondo modi, tempi e costi previsti dal bando e dalla domanda ammessa a contributo;</t>
  </si>
  <si>
    <t>- alla realizzazione delle attività proposte in conformità alle normative di settore ed alla disciplina legislativa applicabile;</t>
  </si>
  <si>
    <r>
      <t>- a fornire</t>
    </r>
    <r>
      <rPr>
        <sz val="14"/>
        <color indexed="8"/>
        <rFont val="Times New Roman"/>
        <family val="1"/>
      </rPr>
      <t xml:space="preserve"> </t>
    </r>
    <r>
      <rPr>
        <sz val="14"/>
        <color indexed="8"/>
        <rFont val="Calibri"/>
        <family val="2"/>
      </rPr>
      <t>la necessaria copertura economico finanziaria del progetto presentato;</t>
    </r>
  </si>
  <si>
    <t>- a fornire ulteriore documentazione di dettaglio in merito al progetto, su richiesta di ATERSIR o della Regione Emilia-Romagna;</t>
  </si>
  <si>
    <r>
      <t>-</t>
    </r>
    <r>
      <rPr>
        <sz val="14"/>
        <color indexed="8"/>
        <rFont val="Calibri"/>
        <family val="2"/>
      </rPr>
      <t xml:space="preserve"> al mantenimento per almeno 5 anni della proprietà pubblica delle strutture e degli impianti acquistati e/o realizzati;</t>
    </r>
  </si>
  <si>
    <t>- a garantire per almeno 5 anni la manutenzione ed il corretto funzionamento dei beni e strutture acquistate e/orealizzate.</t>
  </si>
  <si>
    <t>ALLEGA ALLA PRESENTE:</t>
  </si>
  <si>
    <t>- Atto/i di approvazione del progetto;</t>
  </si>
  <si>
    <t>- Eventuale altri atti o documenti descrittivi dell'iniziativa;</t>
  </si>
  <si>
    <t>- Relazione di accompagnamento, riportante i contenuti di cui all'articolo 6;</t>
  </si>
  <si>
    <t>LUOGO</t>
  </si>
  <si>
    <t>DATA</t>
  </si>
  <si>
    <t>REFERENTE PROGETTO</t>
  </si>
  <si>
    <t>LUOGO/GHI DI SVOLGIMENTO</t>
  </si>
  <si>
    <t>PERIODO DI SVOLGIMENTO</t>
  </si>
  <si>
    <r>
      <t xml:space="preserve">- a consentire </t>
    </r>
    <r>
      <rPr>
        <sz val="14"/>
        <color indexed="8"/>
        <rFont val="Calibri"/>
        <family val="2"/>
      </rPr>
      <t>la pubblicazione e divulgazione dei contenuti tecnici ed economici del progetto;</t>
    </r>
  </si>
  <si>
    <t>- a collaborare alle attività di monitoraggio e divulgazione dei risultati degli interventi incentivati, nei 5 anni successivi;</t>
  </si>
  <si>
    <t>- a dare evidenza del contributo ricevuto nei modi opportuni per il tipo di progetto previsti dal bando;</t>
  </si>
  <si>
    <t>costi AMMISSIBILI PIENAMENTE</t>
  </si>
  <si>
    <t>costi AMMISSIBILI PARZIALMENTE</t>
  </si>
  <si>
    <t>attività di formazione degli utenti necessarie e finalizzate alla riuscita delle attività</t>
  </si>
  <si>
    <t>TOTALE IMPORTO ELEGGIBILE A CONTRIBUTO</t>
  </si>
  <si>
    <t>- alla rendicontazione delle attività svolte, dei costi sostenuti e dei risultati conseguiti, entro 1 mese dalla conclusione e comunque non oltre il 31/01/2024;</t>
  </si>
  <si>
    <t>- a provvedere al monitoraggio dei risultati di prevenzione ottenuti per un periodo di almeno 3 anni;</t>
  </si>
  <si>
    <t>MAGGIORAZIONE MASSIMALE (art.5)</t>
  </si>
  <si>
    <t>TIPOLOGIA COSTO</t>
  </si>
  <si>
    <t>QUADRO ECONOMICO COSTI DI PROGETTO</t>
  </si>
  <si>
    <t>ATTIVITA' PREVISTE (descrizione)</t>
  </si>
  <si>
    <t>attività e costi non correlati e finalizzati alla prevenzione dei rifiuti</t>
  </si>
  <si>
    <t>Istruttoria</t>
  </si>
  <si>
    <t>Istruttore</t>
  </si>
  <si>
    <t>DOMANDE DI VERIFICA</t>
  </si>
  <si>
    <t>Note</t>
  </si>
  <si>
    <t>L'ente è titolato alla presentazione del progetto? (RIF - ART. 2)</t>
  </si>
  <si>
    <t>Il Comune/i coinvolto/i appartiene/tengono alla regione E-R?</t>
  </si>
  <si>
    <t>Viene data evidenza del rispetto del requisito di partecipazione sulla strategia plastic-free?</t>
  </si>
  <si>
    <t>In caso di progetto di tipo 2 o 3, esistono accordi convenzionali tra ente titolare del progetto ed altri soggetti coinvolti? (RIF - ART. 3)</t>
  </si>
  <si>
    <t>La domanda è comprensiva degli allegati previsti? (RIF - ART. 6)</t>
  </si>
  <si>
    <t>VERIFICA TIPOLOGIA</t>
  </si>
  <si>
    <t>La relazione indica gli elementi necessari? (RIF - ART. 6)</t>
  </si>
  <si>
    <t>Sono indicati gli enti coinvolti, i soggetti attuatori, le attività, le utenze, il cronoprogramma, i risultati attesi, le modalità di monitoraggio e verifica</t>
  </si>
  <si>
    <t>Il cronoprogramma è coerente con il periodo di riferimento del bando? (RIF - ART. 4)</t>
  </si>
  <si>
    <t>La stima di prevenzione/riduzione è stata motivata? (RIF - ART. 6)</t>
  </si>
  <si>
    <t>VERIFICA PRIORITA'</t>
  </si>
  <si>
    <t>Vengono dettagliate le modalità di monitoraggio e verifica? (RIF - ART. 6)</t>
  </si>
  <si>
    <t>Il luogo di svolgimento è coerente con quanto previsto dal progetto?</t>
  </si>
  <si>
    <t>I costi dichiarati come pienamente ammissibili rispondono ai requisiti previsti? (RIF - ART. 4)</t>
  </si>
  <si>
    <t>I requisiti di corretta localizzazione e valore aggiunto previsti per case dell'acqua sono soddisfatti? (RIF - ART. 4)</t>
  </si>
  <si>
    <t>CONFRONTO QUADRO ECONOMICO</t>
  </si>
  <si>
    <t>COSTO PREVISTO DA PROGETTO (€)</t>
  </si>
  <si>
    <t>COSTO VERIFICA ISTRUTTORIA (€)</t>
  </si>
  <si>
    <t>IMPORTO ELEGGIBILE VERIFICATO</t>
  </si>
  <si>
    <t>NOTE REVISIONE COSTI</t>
  </si>
  <si>
    <t>AMMONTARE DEL CONTRIBUTO RICONOSCIBILE</t>
  </si>
  <si>
    <t>QUADRO ECONOMICO VERIFICA DI ISTRUTTORIA</t>
  </si>
  <si>
    <t>ATTIVITA' PREVISTE</t>
  </si>
  <si>
    <t>NOTE DI ISTRUTTORIA</t>
  </si>
  <si>
    <t>VERIFICA MAGGIORAZIONE</t>
  </si>
  <si>
    <t>TIPOLOGIA COSTO CORRETTA</t>
  </si>
  <si>
    <t>attività ricognitive, di analisi, organizzazione, progettazione, coordinamento, consulenza, facilitazione, mediazione sociale, divulgazione, informazione e sensibilizzazione</t>
  </si>
  <si>
    <t>CORREZIONI TIPOLOGIE DI COSTO</t>
  </si>
  <si>
    <t>Sono compilabili solo le celle con sfondo giallo:</t>
  </si>
  <si>
    <t>Occorre indicare tutte le attività previste dal progetto, ed i costi relativi, con il maggior dettaglio possibile</t>
  </si>
  <si>
    <t>TIPOLOGIE DI COSTO PREVISTE</t>
  </si>
  <si>
    <t xml:space="preserve">Ad ogni attività occorre attribuire una tipologia di costo ai fini di eleggibilità a contributo, tra quelle previste all'art. 4 del bando (vd. le opzioni della tabella a fianco) </t>
  </si>
  <si>
    <t xml:space="preserve">L'indicazione delle attività deve essere riscontrabile nella relazione economica </t>
  </si>
  <si>
    <t>NOTE PER LA COMPILAZIONE:</t>
  </si>
  <si>
    <t>ATTENZIONE: OCCORRE COMPILARE SOLO LE CELLE CON SFONDO GIALLO (le altre sono bloccate e/o compilate in automatico)</t>
  </si>
  <si>
    <t>NOMI DEI COMUNI ED ENTI COINVOLTI, OLTRE AL RICHIEDENTE</t>
  </si>
  <si>
    <t>QUADRO ECONOMICO DI SINTESI (tabella che si autocompila, per procedere occorre compilare il dettaglio dei costi nel foglio "Quadro_Economico")</t>
  </si>
  <si>
    <t>PUNTEGGIO TOTALE (art.7)</t>
  </si>
  <si>
    <t>VERIFICA PUNTEGGIO</t>
  </si>
  <si>
    <t>dal 1/1/2022 al 31/12/2023</t>
  </si>
  <si>
    <t>Qualora le righe della tabella non siano sufficienti occorre chiedere ad Atersir un modulo modificato (richiesta a fondolr16@atersir.it)</t>
  </si>
  <si>
    <t>La compilazione con il dettaglio delle attività prevista produce in automatico la compilazione del quadro economico di sintesi presente nel foglio "DOMANDA BANDO"</t>
  </si>
  <si>
    <t>Firmato digitalmente secondo le normative vigenti</t>
  </si>
  <si>
    <t>TIPOLOGIA PROGETTO (art.2)</t>
  </si>
  <si>
    <t>Tipologia progetto</t>
  </si>
  <si>
    <t>massimale</t>
  </si>
  <si>
    <t>Progetto abilitante</t>
  </si>
  <si>
    <t>Progetto standard</t>
  </si>
  <si>
    <t>% riconoscimento</t>
  </si>
  <si>
    <t>Abitanti</t>
  </si>
  <si>
    <t>&gt;100000</t>
  </si>
  <si>
    <t>Massimali progetti standard</t>
  </si>
  <si>
    <t>Importo minimo progetti</t>
  </si>
  <si>
    <t>Progetto sperimentale</t>
  </si>
  <si>
    <t>100% se C&lt;1/2MAX, 80% eccedenze</t>
  </si>
  <si>
    <t>vedi tab. sotto</t>
  </si>
  <si>
    <t>NR. DI COMUNI COINVOLTI (art.1), COMPRESO IL COMUNE RICHIEDENTE</t>
  </si>
  <si>
    <t>POPOLAZIONE RESIDENTE NEI COMUNI COINVOLTI AL 31/12/2022</t>
  </si>
  <si>
    <t>LUOGO/LUOGHI DI SVOLGIMENTO</t>
  </si>
  <si>
    <t>acquisti e forniture di beni e servizi con effetti di prevenzione duraturi (almeno 3 anni per progetti standard)</t>
  </si>
  <si>
    <t>riconoscimento di contributi a soggetti privati per acquisto o noleggio di prodotti o servizi</t>
  </si>
  <si>
    <t>attività ricognitive, di analisi, organizzazione, progettazione, coordinamento, consulenza, facilitazione, mediazione sociale, divulgazione, informazione e sensibilizzazione attribuibili a costi PIENAMENTE ELEGGIBILI</t>
  </si>
  <si>
    <t>attività ricognitive, di analisi, organizzazione, progettazione, coordinamento, consulenza, facilitazione, mediazione sociale, divulgazione, informazione e sensibilizzazione attribuibili a costi PARZIALMENTE ELEGGIBILI</t>
  </si>
  <si>
    <t>costi ACCESSORI</t>
  </si>
  <si>
    <t>costi PER CASE DELL'ACQUA</t>
  </si>
  <si>
    <t>acquisto e installazione delle case dell'acqua</t>
  </si>
  <si>
    <t>costi PER PROGETTI SPERIMENTALI</t>
  </si>
  <si>
    <t>COSTO (€)*</t>
  </si>
  <si>
    <t>*indicare il costo comprensivo di IVA se l'imposta costituisce un costo non recuperabile per il beneficiario. In caso contrario, il costo deve essere inserito IVA esclusa.</t>
  </si>
  <si>
    <t>VALORE MASSIMO CONTRIBUTO RICHIEDIBILE</t>
  </si>
  <si>
    <t>DICHIARA IL RISPETTO DEL REQUISITO DI CUI ALL'ART.1, RELATIVO ALLA STRATEGIA #Plastic-freER, PER LA RIDUZIONE DELL'INCIDENZA DELLE PLASTICHE ENLL'AMBIENTE, OTTENUTO ATTRAVERSO:</t>
  </si>
  <si>
    <t>ALTRI PROGETTI INDICATI IN RELAZIONE</t>
  </si>
  <si>
    <t>Strategia #Plastic-freER</t>
  </si>
  <si>
    <t>PROGETTO ABILITANTE DEL PRESENTE BANDO</t>
  </si>
  <si>
    <t>DICHIARA L'IMPEGNO DELL'ENTE RAPPRESENTATO AL RISPETTO DEGLI OBBLIGHI (ART.10 DEL BANDO), IN PARTICOLARE:</t>
  </si>
  <si>
    <t>Percentuale contributo richiedibile rispetto all'importo eleggibile</t>
  </si>
  <si>
    <t>CUP</t>
  </si>
  <si>
    <t>RIDUZIONE/PREVENZIONE DELLA PRODUZIONE DI RIFIUTI [TON] (RIF.ART.</t>
  </si>
  <si>
    <t>Domanda di partecipazione al Bando per l’assegnazione di contributi per la realizzazione di progetti comunali di prevenzione e riduzione della formazione di rifiuti, di cui al Fondo d’Ambito ex L.R. 16/2015 – anno 2023</t>
  </si>
  <si>
    <t>AUTORIZZA l’amministrazione concedente al trattamento e all’elaborazione dei dati forniti con la presente dichiarazione, per finalità gestionali e statistiche, anche mediante l’ausilio di mezzi elettronici o automatizzati, nel rispetto della sicurezza e della riservatezza e ai sensi dell’articolo 38 del citato DPR n. 445/2000, ai sensi degli art. 13 e 23 del decreto legislativo 30 giugno 2003, n. 196 (Codice in materia di protezione di dati personali) e successive modifiche ed integrazioni e del Regolamento UE 2016/679, come previsto all’art. 11 del bando.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</si>
</sst>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7">
    <numFmt numFmtId="43" formatCode="_-* #,##0.00\ _€_-;\-* #,##0.00\ _€_-;_-* &quot;-&quot;??\ _€_-;_-@_-"/>
    <numFmt numFmtId="164" formatCode="_-&quot;€&quot;\ * #,##0.00_-;\-&quot;€&quot;\ * #,##0.00_-;_-&quot;€&quot;\ * &quot;-&quot;??_-;_-@_-"/>
    <numFmt numFmtId="165" formatCode="&quot;€&quot;\ #,##0.00"/>
    <numFmt numFmtId="166" formatCode="[$-F800]dddd\,\ mmmm\ dd\,\ yyyy"/>
    <numFmt numFmtId="167" formatCode="#,##0.00\ &quot;€&quot;"/>
    <numFmt numFmtId="168" formatCode="_-&quot;€&quot;\ * #,##0_-;\-&quot;€&quot;\ * #,##0_-;_-&quot;€&quot;\ * &quot;-&quot;??_-;_-@_-"/>
    <numFmt numFmtId="169" formatCode="_-* #,##0\ _€_-;\-* #,##0\ _€_-;_-* &quot;-&quot;??\ _€_-;_-@_-"/>
  </numFmts>
  <fonts count="30" x14ac:knownFonts="1">
    <font>
      <sz val="11"/>
      <color theme="1"/>
      <name val="Calibri"/>
      <family val="2"/>
      <scheme val="minor"/>
    </font>
    <font>
      <sz val="14"/>
      <color indexed="8"/>
      <name val="Calibri"/>
      <family val="2"/>
    </font>
    <font>
      <sz val="14"/>
      <color indexed="8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rgb="FF000000"/>
      <name val="Calibri"/>
      <family val="2"/>
    </font>
    <font>
      <b/>
      <i/>
      <sz val="14"/>
      <color rgb="FF000000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  <scheme val="minor"/>
    </font>
    <font>
      <b/>
      <sz val="14"/>
      <color rgb="FFFF0000"/>
      <name val="Calibri"/>
      <family val="2"/>
    </font>
    <font>
      <b/>
      <i/>
      <sz val="14"/>
      <color theme="1"/>
      <name val="Calibri"/>
      <family val="2"/>
      <scheme val="minor"/>
    </font>
    <font>
      <i/>
      <sz val="14"/>
      <color rgb="FF000000"/>
      <name val="Calibri"/>
      <family val="2"/>
    </font>
    <font>
      <i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4"/>
      <color theme="1"/>
      <name val="Calibri"/>
      <family val="2"/>
    </font>
    <font>
      <b/>
      <sz val="12"/>
      <color rgb="FFFF000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rgb="FF000000"/>
      <name val="Calibri"/>
      <family val="2"/>
    </font>
    <font>
      <sz val="16"/>
      <color theme="1"/>
      <name val="Calibri"/>
      <family val="2"/>
      <scheme val="minor"/>
    </font>
    <font>
      <sz val="8"/>
      <color indexed="8"/>
      <name val="Calibri"/>
      <family val="2"/>
    </font>
    <font>
      <sz val="8"/>
      <color theme="1"/>
      <name val="Calibri"/>
      <family val="2"/>
      <scheme val="minor"/>
    </font>
    <font>
      <b/>
      <sz val="8"/>
      <color rgb="FF000000"/>
      <name val="Calibri"/>
      <family val="2"/>
    </font>
    <font>
      <b/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b/>
      <sz val="8"/>
      <color indexed="8"/>
      <name val="Calibri"/>
      <family val="2"/>
    </font>
    <font>
      <b/>
      <i/>
      <sz val="8"/>
      <color indexed="8"/>
      <name val="Calibri"/>
      <family val="2"/>
    </font>
    <font>
      <u/>
      <sz val="11"/>
      <color theme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207">
    <xf numFmtId="0" fontId="0" fillId="0" borderId="0" xfId="0"/>
    <xf numFmtId="165" fontId="5" fillId="2" borderId="1" xfId="2" applyNumberFormat="1" applyFont="1" applyFill="1" applyBorder="1" applyAlignment="1" applyProtection="1">
      <alignment horizontal="right" vertical="center"/>
      <protection locked="0"/>
    </xf>
    <xf numFmtId="10" fontId="6" fillId="2" borderId="1" xfId="1" applyNumberFormat="1" applyFont="1" applyFill="1" applyBorder="1" applyAlignment="1" applyProtection="1">
      <alignment horizontal="right" vertical="center" wrapText="1"/>
      <protection locked="0"/>
    </xf>
    <xf numFmtId="49" fontId="5" fillId="2" borderId="1" xfId="0" applyNumberFormat="1" applyFont="1" applyFill="1" applyBorder="1" applyAlignment="1" applyProtection="1">
      <alignment vertical="center" wrapText="1"/>
      <protection locked="0"/>
    </xf>
    <xf numFmtId="166" fontId="5" fillId="2" borderId="1" xfId="0" applyNumberFormat="1" applyFont="1" applyFill="1" applyBorder="1" applyAlignment="1" applyProtection="1">
      <alignment vertical="center" wrapText="1"/>
      <protection locked="0"/>
    </xf>
    <xf numFmtId="9" fontId="5" fillId="0" borderId="0" xfId="1" applyFont="1" applyBorder="1" applyAlignment="1" applyProtection="1">
      <alignment vertical="center"/>
    </xf>
    <xf numFmtId="9" fontId="7" fillId="0" borderId="0" xfId="1" applyFont="1" applyBorder="1" applyAlignment="1" applyProtection="1">
      <alignment vertical="center"/>
    </xf>
    <xf numFmtId="165" fontId="7" fillId="0" borderId="0" xfId="2" applyNumberFormat="1" applyFont="1" applyBorder="1" applyAlignment="1" applyProtection="1">
      <alignment horizontal="right" vertical="center"/>
    </xf>
    <xf numFmtId="165" fontId="5" fillId="0" borderId="0" xfId="2" applyNumberFormat="1" applyFont="1" applyBorder="1" applyAlignment="1" applyProtection="1">
      <alignment horizontal="right" vertical="center"/>
    </xf>
    <xf numFmtId="165" fontId="5" fillId="0" borderId="1" xfId="2" applyNumberFormat="1" applyFont="1" applyBorder="1" applyAlignment="1" applyProtection="1">
      <alignment horizontal="right" vertical="center"/>
    </xf>
    <xf numFmtId="9" fontId="5" fillId="0" borderId="1" xfId="1" applyFont="1" applyBorder="1" applyAlignment="1" applyProtection="1">
      <alignment vertical="center"/>
    </xf>
    <xf numFmtId="165" fontId="11" fillId="0" borderId="0" xfId="2" applyNumberFormat="1" applyFont="1" applyBorder="1" applyAlignment="1" applyProtection="1">
      <alignment horizontal="right" vertical="center"/>
    </xf>
    <xf numFmtId="165" fontId="6" fillId="0" borderId="4" xfId="2" applyNumberFormat="1" applyFont="1" applyBorder="1" applyAlignment="1" applyProtection="1">
      <alignment horizontal="right" vertical="center"/>
    </xf>
    <xf numFmtId="165" fontId="6" fillId="0" borderId="1" xfId="2" applyNumberFormat="1" applyFont="1" applyBorder="1" applyAlignment="1" applyProtection="1">
      <alignment horizontal="right" vertical="center"/>
    </xf>
    <xf numFmtId="165" fontId="11" fillId="0" borderId="0" xfId="2" applyNumberFormat="1" applyFont="1" applyBorder="1" applyAlignment="1" applyProtection="1">
      <alignment horizontal="left" vertical="center"/>
    </xf>
    <xf numFmtId="165" fontId="6" fillId="0" borderId="1" xfId="2" applyNumberFormat="1" applyFont="1" applyFill="1" applyBorder="1" applyAlignment="1" applyProtection="1">
      <alignment horizontal="right" vertical="center" wrapText="1"/>
    </xf>
    <xf numFmtId="49" fontId="5" fillId="0" borderId="0" xfId="2" applyNumberFormat="1" applyFont="1" applyBorder="1" applyAlignment="1" applyProtection="1">
      <alignment horizontal="right" vertical="center"/>
    </xf>
    <xf numFmtId="165" fontId="5" fillId="0" borderId="10" xfId="2" applyNumberFormat="1" applyFont="1" applyBorder="1" applyAlignment="1" applyProtection="1">
      <alignment horizontal="right" vertical="center"/>
    </xf>
    <xf numFmtId="165" fontId="5" fillId="0" borderId="1" xfId="2" applyNumberFormat="1" applyFont="1" applyFill="1" applyBorder="1" applyAlignment="1" applyProtection="1">
      <alignment horizontal="right" vertical="center"/>
    </xf>
    <xf numFmtId="0" fontId="0" fillId="0" borderId="0" xfId="0" applyProtection="1">
      <protection hidden="1"/>
    </xf>
    <xf numFmtId="0" fontId="20" fillId="3" borderId="1" xfId="0" applyFont="1" applyFill="1" applyBorder="1" applyAlignment="1" applyProtection="1">
      <alignment vertical="center" wrapText="1"/>
      <protection hidden="1"/>
    </xf>
    <xf numFmtId="0" fontId="0" fillId="3" borderId="7" xfId="0" applyFill="1" applyBorder="1" applyProtection="1">
      <protection hidden="1"/>
    </xf>
    <xf numFmtId="0" fontId="7" fillId="0" borderId="0" xfId="0" applyFont="1" applyAlignment="1" applyProtection="1">
      <alignment vertical="center"/>
      <protection hidden="1"/>
    </xf>
    <xf numFmtId="0" fontId="20" fillId="3" borderId="2" xfId="0" applyFont="1" applyFill="1" applyBorder="1" applyAlignment="1" applyProtection="1">
      <alignment vertical="center" wrapText="1"/>
      <protection hidden="1"/>
    </xf>
    <xf numFmtId="0" fontId="20" fillId="3" borderId="3" xfId="0" applyFont="1" applyFill="1" applyBorder="1" applyAlignment="1" applyProtection="1">
      <alignment vertical="center" wrapText="1"/>
      <protection hidden="1"/>
    </xf>
    <xf numFmtId="0" fontId="13" fillId="4" borderId="2" xfId="0" applyFont="1" applyFill="1" applyBorder="1" applyAlignment="1" applyProtection="1">
      <alignment vertical="center" wrapText="1"/>
      <protection hidden="1"/>
    </xf>
    <xf numFmtId="0" fontId="0" fillId="0" borderId="9" xfId="0" applyBorder="1" applyProtection="1">
      <protection hidden="1"/>
    </xf>
    <xf numFmtId="0" fontId="8" fillId="0" borderId="0" xfId="0" applyFont="1" applyProtection="1">
      <protection hidden="1"/>
    </xf>
    <xf numFmtId="0" fontId="5" fillId="0" borderId="1" xfId="0" applyFont="1" applyBorder="1" applyAlignment="1" applyProtection="1">
      <alignment vertical="center" wrapText="1"/>
      <protection hidden="1"/>
    </xf>
    <xf numFmtId="0" fontId="5" fillId="2" borderId="1" xfId="2" applyNumberFormat="1" applyFont="1" applyFill="1" applyBorder="1" applyAlignment="1" applyProtection="1">
      <alignment vertical="center"/>
      <protection hidden="1"/>
    </xf>
    <xf numFmtId="0" fontId="15" fillId="0" borderId="9" xfId="0" applyFont="1" applyBorder="1" applyAlignment="1" applyProtection="1">
      <alignment vertical="center" wrapText="1"/>
      <protection hidden="1"/>
    </xf>
    <xf numFmtId="0" fontId="15" fillId="0" borderId="0" xfId="0" applyFont="1" applyAlignment="1" applyProtection="1">
      <alignment vertical="center" wrapText="1"/>
      <protection hidden="1"/>
    </xf>
    <xf numFmtId="0" fontId="19" fillId="0" borderId="6" xfId="0" applyFont="1" applyBorder="1" applyProtection="1">
      <protection hidden="1"/>
    </xf>
    <xf numFmtId="0" fontId="0" fillId="0" borderId="1" xfId="0" applyBorder="1" applyProtection="1">
      <protection hidden="1"/>
    </xf>
    <xf numFmtId="0" fontId="0" fillId="0" borderId="6" xfId="0" applyBorder="1" applyProtection="1">
      <protection hidden="1"/>
    </xf>
    <xf numFmtId="0" fontId="5" fillId="0" borderId="0" xfId="0" applyFont="1" applyAlignment="1" applyProtection="1">
      <alignment vertical="center"/>
      <protection hidden="1"/>
    </xf>
    <xf numFmtId="0" fontId="5" fillId="0" borderId="0" xfId="1" applyNumberFormat="1" applyFont="1" applyBorder="1" applyAlignment="1" applyProtection="1">
      <alignment vertical="center"/>
      <protection hidden="1"/>
    </xf>
    <xf numFmtId="0" fontId="7" fillId="0" borderId="0" xfId="0" applyFont="1" applyAlignment="1" applyProtection="1">
      <alignment horizontal="right" vertical="center"/>
      <protection hidden="1"/>
    </xf>
    <xf numFmtId="0" fontId="13" fillId="4" borderId="2" xfId="0" applyFont="1" applyFill="1" applyBorder="1" applyAlignment="1" applyProtection="1">
      <alignment vertical="center"/>
      <protection hidden="1"/>
    </xf>
    <xf numFmtId="0" fontId="15" fillId="3" borderId="9" xfId="0" applyFont="1" applyFill="1" applyBorder="1" applyAlignment="1" applyProtection="1">
      <alignment vertical="center" wrapText="1"/>
      <protection hidden="1"/>
    </xf>
    <xf numFmtId="0" fontId="5" fillId="3" borderId="5" xfId="2" applyNumberFormat="1" applyFont="1" applyFill="1" applyBorder="1" applyAlignment="1" applyProtection="1">
      <alignment vertical="center"/>
      <protection hidden="1"/>
    </xf>
    <xf numFmtId="0" fontId="5" fillId="2" borderId="5" xfId="2" applyNumberFormat="1" applyFont="1" applyFill="1" applyBorder="1" applyAlignment="1" applyProtection="1">
      <alignment vertical="center"/>
      <protection hidden="1"/>
    </xf>
    <xf numFmtId="0" fontId="15" fillId="3" borderId="0" xfId="0" applyFont="1" applyFill="1" applyAlignment="1" applyProtection="1">
      <alignment vertical="center" wrapText="1"/>
      <protection hidden="1"/>
    </xf>
    <xf numFmtId="164" fontId="5" fillId="2" borderId="5" xfId="2" applyFont="1" applyFill="1" applyBorder="1" applyAlignment="1" applyProtection="1">
      <alignment horizontal="right" vertical="center"/>
      <protection hidden="1"/>
    </xf>
    <xf numFmtId="164" fontId="5" fillId="0" borderId="5" xfId="2" applyFont="1" applyBorder="1" applyAlignment="1" applyProtection="1">
      <alignment horizontal="right" vertical="center"/>
      <protection hidden="1"/>
    </xf>
    <xf numFmtId="0" fontId="5" fillId="2" borderId="1" xfId="2" applyNumberFormat="1" applyFont="1" applyFill="1" applyBorder="1" applyAlignment="1" applyProtection="1">
      <alignment horizontal="right" vertical="center"/>
      <protection hidden="1"/>
    </xf>
    <xf numFmtId="0" fontId="5" fillId="0" borderId="0" xfId="2" applyNumberFormat="1" applyFont="1" applyBorder="1" applyAlignment="1" applyProtection="1">
      <alignment horizontal="right" vertical="center"/>
      <protection hidden="1"/>
    </xf>
    <xf numFmtId="0" fontId="5" fillId="2" borderId="1" xfId="2" applyNumberFormat="1" applyFont="1" applyFill="1" applyBorder="1" applyAlignment="1" applyProtection="1">
      <alignment vertical="top" wrapText="1"/>
      <protection hidden="1"/>
    </xf>
    <xf numFmtId="0" fontId="5" fillId="2" borderId="1" xfId="2" applyNumberFormat="1" applyFont="1" applyFill="1" applyBorder="1" applyAlignment="1" applyProtection="1">
      <alignment vertical="center" wrapText="1"/>
      <protection hidden="1"/>
    </xf>
    <xf numFmtId="0" fontId="8" fillId="0" borderId="0" xfId="0" applyFont="1" applyAlignment="1" applyProtection="1">
      <alignment wrapText="1"/>
      <protection hidden="1"/>
    </xf>
    <xf numFmtId="0" fontId="5" fillId="0" borderId="0" xfId="0" applyFont="1" applyAlignment="1" applyProtection="1">
      <alignment horizontal="right" vertical="center"/>
      <protection hidden="1"/>
    </xf>
    <xf numFmtId="164" fontId="5" fillId="0" borderId="0" xfId="2" applyFont="1" applyBorder="1" applyAlignment="1" applyProtection="1">
      <alignment horizontal="right" vertical="center"/>
      <protection hidden="1"/>
    </xf>
    <xf numFmtId="0" fontId="9" fillId="0" borderId="0" xfId="0" applyFont="1" applyAlignment="1" applyProtection="1">
      <alignment vertical="center" wrapText="1"/>
      <protection hidden="1"/>
    </xf>
    <xf numFmtId="0" fontId="5" fillId="0" borderId="2" xfId="0" applyFont="1" applyBorder="1" applyAlignment="1" applyProtection="1">
      <alignment vertical="center"/>
      <protection hidden="1"/>
    </xf>
    <xf numFmtId="0" fontId="10" fillId="0" borderId="2" xfId="0" applyFont="1" applyBorder="1" applyProtection="1">
      <protection hidden="1"/>
    </xf>
    <xf numFmtId="0" fontId="10" fillId="0" borderId="4" xfId="0" applyFont="1" applyBorder="1" applyProtection="1">
      <protection hidden="1"/>
    </xf>
    <xf numFmtId="0" fontId="6" fillId="0" borderId="1" xfId="0" applyFont="1" applyBorder="1" applyAlignment="1" applyProtection="1">
      <alignment horizontal="left" vertical="center" wrapText="1"/>
      <protection hidden="1"/>
    </xf>
    <xf numFmtId="0" fontId="6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wrapText="1"/>
      <protection hidden="1"/>
    </xf>
    <xf numFmtId="0" fontId="10" fillId="0" borderId="0" xfId="0" applyFont="1" applyAlignment="1" applyProtection="1">
      <alignment wrapText="1"/>
      <protection hidden="1"/>
    </xf>
    <xf numFmtId="0" fontId="5" fillId="0" borderId="5" xfId="0" applyFont="1" applyBorder="1" applyAlignment="1" applyProtection="1">
      <alignment vertical="center"/>
      <protection hidden="1"/>
    </xf>
    <xf numFmtId="164" fontId="5" fillId="2" borderId="1" xfId="2" applyFont="1" applyFill="1" applyBorder="1" applyAlignment="1" applyProtection="1">
      <alignment horizontal="right" vertical="center"/>
      <protection hidden="1"/>
    </xf>
    <xf numFmtId="164" fontId="5" fillId="3" borderId="1" xfId="2" applyFont="1" applyFill="1" applyBorder="1" applyAlignment="1" applyProtection="1">
      <alignment horizontal="right" vertical="center"/>
      <protection hidden="1"/>
    </xf>
    <xf numFmtId="0" fontId="8" fillId="0" borderId="1" xfId="0" applyFont="1" applyBorder="1" applyProtection="1">
      <protection hidden="1"/>
    </xf>
    <xf numFmtId="0" fontId="5" fillId="3" borderId="1" xfId="2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Border="1" applyAlignment="1" applyProtection="1">
      <alignment vertical="center"/>
      <protection hidden="1"/>
    </xf>
    <xf numFmtId="0" fontId="15" fillId="0" borderId="0" xfId="0" applyFont="1" applyAlignment="1" applyProtection="1">
      <alignment horizontal="right" vertical="center"/>
      <protection hidden="1"/>
    </xf>
    <xf numFmtId="0" fontId="6" fillId="0" borderId="3" xfId="0" applyFont="1" applyBorder="1" applyAlignment="1" applyProtection="1">
      <alignment vertical="center"/>
      <protection hidden="1"/>
    </xf>
    <xf numFmtId="164" fontId="6" fillId="0" borderId="3" xfId="2" applyFont="1" applyBorder="1" applyAlignment="1" applyProtection="1">
      <alignment horizontal="right" vertical="center"/>
      <protection hidden="1"/>
    </xf>
    <xf numFmtId="164" fontId="6" fillId="3" borderId="3" xfId="2" applyFont="1" applyFill="1" applyBorder="1" applyAlignment="1" applyProtection="1">
      <alignment horizontal="right" vertical="center"/>
      <protection hidden="1"/>
    </xf>
    <xf numFmtId="0" fontId="6" fillId="3" borderId="7" xfId="2" applyNumberFormat="1" applyFont="1" applyFill="1" applyBorder="1" applyAlignment="1" applyProtection="1">
      <alignment horizontal="left" vertical="center"/>
      <protection hidden="1"/>
    </xf>
    <xf numFmtId="0" fontId="8" fillId="3" borderId="7" xfId="0" applyFont="1" applyFill="1" applyBorder="1" applyProtection="1">
      <protection hidden="1"/>
    </xf>
    <xf numFmtId="164" fontId="6" fillId="3" borderId="4" xfId="2" applyFont="1" applyFill="1" applyBorder="1" applyAlignment="1" applyProtection="1">
      <alignment horizontal="right" vertical="center"/>
      <protection hidden="1"/>
    </xf>
    <xf numFmtId="0" fontId="8" fillId="3" borderId="0" xfId="0" applyFont="1" applyFill="1" applyProtection="1">
      <protection hidden="1"/>
    </xf>
    <xf numFmtId="0" fontId="11" fillId="3" borderId="0" xfId="2" applyNumberFormat="1" applyFont="1" applyFill="1" applyBorder="1" applyAlignment="1" applyProtection="1">
      <alignment horizontal="right" vertical="center"/>
      <protection hidden="1"/>
    </xf>
    <xf numFmtId="10" fontId="6" fillId="3" borderId="4" xfId="1" applyNumberFormat="1" applyFont="1" applyFill="1" applyBorder="1" applyAlignment="1" applyProtection="1">
      <alignment horizontal="right" vertical="center" wrapText="1"/>
      <protection hidden="1"/>
    </xf>
    <xf numFmtId="0" fontId="5" fillId="3" borderId="0" xfId="1" applyNumberFormat="1" applyFont="1" applyFill="1" applyBorder="1" applyAlignment="1" applyProtection="1">
      <alignment vertical="center"/>
      <protection hidden="1"/>
    </xf>
    <xf numFmtId="0" fontId="0" fillId="3" borderId="0" xfId="0" applyFill="1" applyProtection="1">
      <protection hidden="1"/>
    </xf>
    <xf numFmtId="0" fontId="15" fillId="3" borderId="0" xfId="0" applyFont="1" applyFill="1" applyAlignment="1" applyProtection="1">
      <alignment horizontal="right" vertical="center"/>
      <protection hidden="1"/>
    </xf>
    <xf numFmtId="0" fontId="9" fillId="3" borderId="7" xfId="0" applyFont="1" applyFill="1" applyBorder="1" applyAlignment="1" applyProtection="1">
      <alignment vertical="center"/>
      <protection hidden="1"/>
    </xf>
    <xf numFmtId="164" fontId="6" fillId="3" borderId="4" xfId="2" applyFont="1" applyFill="1" applyBorder="1" applyAlignment="1" applyProtection="1">
      <alignment horizontal="right" vertical="center" wrapText="1"/>
      <protection hidden="1"/>
    </xf>
    <xf numFmtId="0" fontId="13" fillId="0" borderId="0" xfId="0" applyFont="1" applyAlignment="1" applyProtection="1">
      <alignment vertical="center" wrapText="1"/>
      <protection hidden="1"/>
    </xf>
    <xf numFmtId="0" fontId="6" fillId="0" borderId="0" xfId="0" applyFont="1" applyAlignment="1" applyProtection="1">
      <alignment vertical="center" wrapText="1"/>
      <protection hidden="1"/>
    </xf>
    <xf numFmtId="164" fontId="5" fillId="0" borderId="1" xfId="2" applyFont="1" applyBorder="1" applyAlignment="1" applyProtection="1">
      <alignment horizontal="right" vertical="center"/>
      <protection hidden="1"/>
    </xf>
    <xf numFmtId="0" fontId="5" fillId="4" borderId="4" xfId="0" applyFont="1" applyFill="1" applyBorder="1" applyAlignment="1" applyProtection="1">
      <alignment vertical="center"/>
      <protection hidden="1"/>
    </xf>
    <xf numFmtId="0" fontId="10" fillId="0" borderId="1" xfId="0" applyFont="1" applyBorder="1" applyProtection="1">
      <protection hidden="1"/>
    </xf>
    <xf numFmtId="0" fontId="17" fillId="4" borderId="1" xfId="0" applyFont="1" applyFill="1" applyBorder="1" applyProtection="1">
      <protection hidden="1"/>
    </xf>
    <xf numFmtId="0" fontId="8" fillId="5" borderId="1" xfId="0" applyFont="1" applyFill="1" applyBorder="1" applyProtection="1">
      <protection hidden="1"/>
    </xf>
    <xf numFmtId="164" fontId="5" fillId="5" borderId="1" xfId="2" applyFont="1" applyFill="1" applyBorder="1" applyAlignment="1" applyProtection="1">
      <alignment horizontal="left" vertical="center" wrapText="1"/>
      <protection hidden="1"/>
    </xf>
    <xf numFmtId="0" fontId="0" fillId="5" borderId="1" xfId="0" applyFill="1" applyBorder="1" applyProtection="1">
      <protection hidden="1"/>
    </xf>
    <xf numFmtId="0" fontId="0" fillId="3" borderId="1" xfId="0" applyFill="1" applyBorder="1" applyProtection="1">
      <protection hidden="1"/>
    </xf>
    <xf numFmtId="0" fontId="16" fillId="4" borderId="1" xfId="0" applyFont="1" applyFill="1" applyBorder="1" applyAlignment="1" applyProtection="1">
      <alignment vertical="center"/>
      <protection hidden="1"/>
    </xf>
    <xf numFmtId="0" fontId="16" fillId="4" borderId="1" xfId="0" applyFont="1" applyFill="1" applyBorder="1" applyAlignment="1" applyProtection="1">
      <alignment vertical="center" wrapText="1"/>
      <protection hidden="1"/>
    </xf>
    <xf numFmtId="0" fontId="4" fillId="3" borderId="0" xfId="0" applyFont="1" applyFill="1" applyProtection="1">
      <protection hidden="1"/>
    </xf>
    <xf numFmtId="0" fontId="0" fillId="6" borderId="0" xfId="0" applyFill="1"/>
    <xf numFmtId="0" fontId="23" fillId="3" borderId="1" xfId="0" applyFont="1" applyFill="1" applyBorder="1"/>
    <xf numFmtId="0" fontId="23" fillId="6" borderId="0" xfId="0" applyFont="1" applyFill="1"/>
    <xf numFmtId="0" fontId="25" fillId="6" borderId="7" xfId="0" applyFont="1" applyFill="1" applyBorder="1"/>
    <xf numFmtId="0" fontId="24" fillId="6" borderId="0" xfId="0" applyFont="1" applyFill="1" applyAlignment="1">
      <alignment vertical="center"/>
    </xf>
    <xf numFmtId="0" fontId="25" fillId="6" borderId="3" xfId="0" applyFont="1" applyFill="1" applyBorder="1"/>
    <xf numFmtId="0" fontId="25" fillId="6" borderId="0" xfId="0" applyFont="1" applyFill="1"/>
    <xf numFmtId="0" fontId="24" fillId="5" borderId="1" xfId="0" applyFont="1" applyFill="1" applyBorder="1" applyAlignment="1">
      <alignment vertical="center"/>
    </xf>
    <xf numFmtId="167" fontId="22" fillId="5" borderId="1" xfId="2" applyNumberFormat="1" applyFont="1" applyFill="1" applyBorder="1" applyAlignment="1" applyProtection="1">
      <alignment horizontal="center" vertical="center" wrapText="1"/>
      <protection locked="0"/>
    </xf>
    <xf numFmtId="0" fontId="23" fillId="6" borderId="2" xfId="0" applyFont="1" applyFill="1" applyBorder="1"/>
    <xf numFmtId="0" fontId="23" fillId="6" borderId="6" xfId="0" applyFont="1" applyFill="1" applyBorder="1"/>
    <xf numFmtId="0" fontId="25" fillId="6" borderId="4" xfId="0" applyFont="1" applyFill="1" applyBorder="1"/>
    <xf numFmtId="0" fontId="25" fillId="6" borderId="8" xfId="0" applyFont="1" applyFill="1" applyBorder="1"/>
    <xf numFmtId="0" fontId="22" fillId="5" borderId="4" xfId="0" applyFont="1" applyFill="1" applyBorder="1" applyProtection="1">
      <protection locked="0"/>
    </xf>
    <xf numFmtId="0" fontId="22" fillId="5" borderId="2" xfId="0" applyFont="1" applyFill="1" applyBorder="1" applyAlignment="1" applyProtection="1">
      <alignment horizontal="left"/>
      <protection locked="0"/>
    </xf>
    <xf numFmtId="0" fontId="28" fillId="3" borderId="8" xfId="0" applyFont="1" applyFill="1" applyBorder="1" applyAlignment="1">
      <alignment wrapText="1"/>
    </xf>
    <xf numFmtId="0" fontId="28" fillId="3" borderId="5" xfId="0" applyFont="1" applyFill="1" applyBorder="1" applyAlignment="1">
      <alignment horizontal="left" vertical="center" wrapText="1"/>
    </xf>
    <xf numFmtId="0" fontId="28" fillId="3" borderId="6" xfId="0" applyFont="1" applyFill="1" applyBorder="1" applyAlignment="1">
      <alignment horizontal="left"/>
    </xf>
    <xf numFmtId="0" fontId="22" fillId="5" borderId="11" xfId="0" applyFont="1" applyFill="1" applyBorder="1" applyProtection="1">
      <protection locked="0"/>
    </xf>
    <xf numFmtId="167" fontId="22" fillId="5" borderId="12" xfId="2" applyNumberFormat="1" applyFont="1" applyFill="1" applyBorder="1" applyAlignment="1" applyProtection="1">
      <alignment horizontal="center" vertical="center" wrapText="1"/>
      <protection locked="0"/>
    </xf>
    <xf numFmtId="0" fontId="22" fillId="5" borderId="13" xfId="0" applyFont="1" applyFill="1" applyBorder="1" applyAlignment="1" applyProtection="1">
      <alignment horizontal="left"/>
      <protection locked="0"/>
    </xf>
    <xf numFmtId="168" fontId="0" fillId="0" borderId="0" xfId="2" applyNumberFormat="1" applyFont="1" applyFill="1"/>
    <xf numFmtId="9" fontId="0" fillId="0" borderId="0" xfId="1" applyFont="1" applyFill="1"/>
    <xf numFmtId="169" fontId="0" fillId="0" borderId="0" xfId="3" applyNumberFormat="1" applyFont="1" applyFill="1"/>
    <xf numFmtId="0" fontId="0" fillId="7" borderId="0" xfId="0" applyFill="1"/>
    <xf numFmtId="168" fontId="0" fillId="7" borderId="0" xfId="2" applyNumberFormat="1" applyFont="1" applyFill="1"/>
    <xf numFmtId="169" fontId="0" fillId="0" borderId="0" xfId="3" applyNumberFormat="1" applyFont="1" applyFill="1" applyAlignment="1">
      <alignment horizontal="right"/>
    </xf>
    <xf numFmtId="0" fontId="26" fillId="0" borderId="3" xfId="0" applyFont="1" applyBorder="1" applyAlignment="1">
      <alignment vertical="center"/>
    </xf>
    <xf numFmtId="0" fontId="26" fillId="0" borderId="10" xfId="0" applyFont="1" applyBorder="1" applyAlignment="1">
      <alignment vertical="center" wrapText="1"/>
    </xf>
    <xf numFmtId="167" fontId="5" fillId="0" borderId="1" xfId="2" applyNumberFormat="1" applyFont="1" applyBorder="1" applyAlignment="1" applyProtection="1">
      <alignment horizontal="right" vertical="center"/>
    </xf>
    <xf numFmtId="165" fontId="6" fillId="0" borderId="0" xfId="2" applyNumberFormat="1" applyFont="1" applyBorder="1" applyAlignment="1" applyProtection="1">
      <alignment horizontal="right" vertical="center"/>
    </xf>
    <xf numFmtId="0" fontId="0" fillId="0" borderId="0" xfId="0" applyProtection="1"/>
    <xf numFmtId="0" fontId="13" fillId="0" borderId="0" xfId="0" applyFont="1" applyAlignment="1" applyProtection="1">
      <alignment vertical="center"/>
    </xf>
    <xf numFmtId="166" fontId="5" fillId="0" borderId="0" xfId="0" applyNumberFormat="1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0" fontId="0" fillId="6" borderId="0" xfId="0" applyFill="1" applyProtection="1"/>
    <xf numFmtId="0" fontId="5" fillId="6" borderId="0" xfId="0" applyFont="1" applyFill="1" applyAlignment="1" applyProtection="1">
      <alignment horizontal="center" vertical="center"/>
    </xf>
    <xf numFmtId="0" fontId="8" fillId="0" borderId="0" xfId="0" applyFont="1" applyProtection="1"/>
    <xf numFmtId="0" fontId="5" fillId="0" borderId="7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vertical="center" wrapText="1"/>
    </xf>
    <xf numFmtId="0" fontId="15" fillId="0" borderId="0" xfId="0" applyFont="1" applyAlignment="1" applyProtection="1">
      <alignment horizontal="right" vertical="center"/>
    </xf>
    <xf numFmtId="0" fontId="15" fillId="0" borderId="0" xfId="0" applyFont="1" applyAlignment="1" applyProtection="1">
      <alignment vertical="center" wrapText="1"/>
    </xf>
    <xf numFmtId="0" fontId="8" fillId="3" borderId="2" xfId="0" applyFont="1" applyFill="1" applyBorder="1" applyAlignment="1" applyProtection="1">
      <alignment wrapText="1"/>
    </xf>
    <xf numFmtId="0" fontId="8" fillId="3" borderId="3" xfId="0" applyFont="1" applyFill="1" applyBorder="1" applyAlignment="1" applyProtection="1">
      <alignment wrapText="1"/>
    </xf>
    <xf numFmtId="49" fontId="8" fillId="0" borderId="0" xfId="0" applyNumberFormat="1" applyFont="1" applyProtection="1"/>
    <xf numFmtId="49" fontId="14" fillId="0" borderId="0" xfId="0" applyNumberFormat="1" applyFont="1" applyProtection="1"/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165" fontId="5" fillId="0" borderId="0" xfId="0" applyNumberFormat="1" applyFont="1" applyAlignment="1" applyProtection="1">
      <alignment horizontal="right" vertical="center"/>
    </xf>
    <xf numFmtId="0" fontId="10" fillId="0" borderId="2" xfId="0" applyFont="1" applyBorder="1" applyProtection="1"/>
    <xf numFmtId="0" fontId="10" fillId="0" borderId="4" xfId="0" applyFont="1" applyBorder="1" applyProtection="1"/>
    <xf numFmtId="0" fontId="6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vertical="center"/>
    </xf>
    <xf numFmtId="0" fontId="10" fillId="0" borderId="1" xfId="0" applyFont="1" applyBorder="1" applyAlignment="1" applyProtection="1">
      <alignment wrapText="1"/>
    </xf>
    <xf numFmtId="0" fontId="5" fillId="0" borderId="5" xfId="0" applyFont="1" applyBorder="1" applyAlignment="1" applyProtection="1">
      <alignment vertical="center"/>
    </xf>
    <xf numFmtId="0" fontId="5" fillId="0" borderId="1" xfId="0" applyFont="1" applyBorder="1" applyAlignment="1" applyProtection="1">
      <alignment vertical="center" wrapText="1"/>
    </xf>
    <xf numFmtId="9" fontId="8" fillId="0" borderId="1" xfId="0" applyNumberFormat="1" applyFont="1" applyBorder="1" applyProtection="1"/>
    <xf numFmtId="0" fontId="5" fillId="6" borderId="1" xfId="0" applyFont="1" applyFill="1" applyBorder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165" fontId="6" fillId="0" borderId="3" xfId="0" applyNumberFormat="1" applyFont="1" applyBorder="1" applyAlignment="1" applyProtection="1">
      <alignment horizontal="right" vertical="center"/>
    </xf>
    <xf numFmtId="0" fontId="8" fillId="0" borderId="2" xfId="0" applyFont="1" applyBorder="1" applyProtection="1"/>
    <xf numFmtId="0" fontId="0" fillId="0" borderId="6" xfId="0" applyBorder="1" applyProtection="1"/>
    <xf numFmtId="0" fontId="8" fillId="0" borderId="8" xfId="0" applyFont="1" applyBorder="1" applyProtection="1"/>
    <xf numFmtId="0" fontId="0" fillId="0" borderId="7" xfId="0" applyBorder="1" applyProtection="1"/>
    <xf numFmtId="0" fontId="8" fillId="0" borderId="7" xfId="0" applyFont="1" applyBorder="1" applyProtection="1"/>
    <xf numFmtId="0" fontId="8" fillId="0" borderId="0" xfId="0" applyFont="1" applyAlignment="1" applyProtection="1">
      <alignment horizontal="right"/>
    </xf>
    <xf numFmtId="0" fontId="12" fillId="0" borderId="2" xfId="0" applyFont="1" applyBorder="1" applyProtection="1"/>
    <xf numFmtId="0" fontId="0" fillId="0" borderId="8" xfId="0" applyBorder="1" applyProtection="1"/>
    <xf numFmtId="0" fontId="9" fillId="0" borderId="8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0" fontId="15" fillId="0" borderId="9" xfId="0" applyFont="1" applyBorder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wrapText="1"/>
    </xf>
    <xf numFmtId="0" fontId="9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165" fontId="7" fillId="0" borderId="0" xfId="0" applyNumberFormat="1" applyFont="1" applyAlignment="1" applyProtection="1">
      <alignment horizontal="right" vertical="center"/>
    </xf>
    <xf numFmtId="0" fontId="0" fillId="3" borderId="2" xfId="0" applyFill="1" applyBorder="1" applyAlignment="1" applyProtection="1">
      <alignment wrapText="1"/>
    </xf>
    <xf numFmtId="0" fontId="0" fillId="3" borderId="3" xfId="0" applyFill="1" applyBorder="1" applyAlignment="1" applyProtection="1">
      <alignment wrapText="1"/>
    </xf>
    <xf numFmtId="0" fontId="13" fillId="2" borderId="1" xfId="0" applyFont="1" applyFill="1" applyBorder="1" applyAlignment="1" applyProtection="1">
      <alignment vertical="center"/>
    </xf>
    <xf numFmtId="10" fontId="6" fillId="0" borderId="1" xfId="1" applyNumberFormat="1" applyFont="1" applyBorder="1" applyAlignment="1" applyProtection="1">
      <alignment horizontal="right" vertical="center"/>
    </xf>
    <xf numFmtId="0" fontId="20" fillId="3" borderId="3" xfId="0" applyFont="1" applyFill="1" applyBorder="1" applyAlignment="1" applyProtection="1">
      <alignment horizontal="left" vertical="center" wrapText="1"/>
    </xf>
    <xf numFmtId="0" fontId="13" fillId="4" borderId="2" xfId="0" applyFont="1" applyFill="1" applyBorder="1" applyAlignment="1" applyProtection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/>
    </xf>
    <xf numFmtId="0" fontId="13" fillId="4" borderId="2" xfId="0" applyFont="1" applyFill="1" applyBorder="1" applyAlignment="1" applyProtection="1">
      <alignment horizontal="left" vertical="center"/>
    </xf>
    <xf numFmtId="0" fontId="13" fillId="4" borderId="4" xfId="0" applyFont="1" applyFill="1" applyBorder="1" applyAlignment="1" applyProtection="1">
      <alignment horizontal="left" vertical="center"/>
    </xf>
    <xf numFmtId="49" fontId="5" fillId="2" borderId="1" xfId="2" applyNumberFormat="1" applyFont="1" applyFill="1" applyBorder="1" applyAlignment="1" applyProtection="1">
      <alignment horizontal="left" vertical="center"/>
      <protection locked="0"/>
    </xf>
    <xf numFmtId="49" fontId="29" fillId="2" borderId="1" xfId="4" applyNumberFormat="1" applyFill="1" applyBorder="1" applyAlignment="1" applyProtection="1">
      <alignment horizontal="left" vertical="center"/>
      <protection locked="0"/>
    </xf>
    <xf numFmtId="0" fontId="13" fillId="3" borderId="3" xfId="0" applyFont="1" applyFill="1" applyBorder="1" applyAlignment="1" applyProtection="1">
      <alignment horizontal="left" vertical="center" wrapText="1"/>
    </xf>
    <xf numFmtId="0" fontId="18" fillId="3" borderId="1" xfId="0" applyFont="1" applyFill="1" applyBorder="1" applyAlignment="1" applyProtection="1">
      <alignment horizontal="left"/>
    </xf>
    <xf numFmtId="0" fontId="5" fillId="6" borderId="0" xfId="0" applyFont="1" applyFill="1" applyAlignment="1" applyProtection="1">
      <alignment horizontal="center" vertical="center"/>
    </xf>
    <xf numFmtId="49" fontId="21" fillId="6" borderId="0" xfId="0" applyNumberFormat="1" applyFont="1" applyFill="1" applyAlignment="1" applyProtection="1">
      <alignment horizontal="center"/>
    </xf>
    <xf numFmtId="49" fontId="5" fillId="2" borderId="1" xfId="2" applyNumberFormat="1" applyFont="1" applyFill="1" applyBorder="1" applyAlignment="1" applyProtection="1">
      <alignment horizontal="left" vertical="top" wrapText="1"/>
      <protection locked="0"/>
    </xf>
    <xf numFmtId="4" fontId="5" fillId="2" borderId="1" xfId="2" applyNumberFormat="1" applyFont="1" applyFill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left" vertical="center" wrapText="1"/>
    </xf>
    <xf numFmtId="0" fontId="13" fillId="2" borderId="2" xfId="0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3" fillId="2" borderId="4" xfId="0" applyFont="1" applyFill="1" applyBorder="1" applyAlignment="1" applyProtection="1">
      <alignment horizontal="left" vertical="center" wrapText="1"/>
      <protection locked="0"/>
    </xf>
    <xf numFmtId="0" fontId="13" fillId="4" borderId="9" xfId="0" applyFont="1" applyFill="1" applyBorder="1" applyAlignment="1" applyProtection="1">
      <alignment horizontal="left" vertical="center"/>
    </xf>
    <xf numFmtId="0" fontId="13" fillId="4" borderId="0" xfId="0" applyFont="1" applyFill="1" applyAlignment="1" applyProtection="1">
      <alignment horizontal="left" vertical="center"/>
    </xf>
    <xf numFmtId="49" fontId="5" fillId="2" borderId="1" xfId="2" applyNumberFormat="1" applyFont="1" applyFill="1" applyBorder="1" applyAlignment="1" applyProtection="1">
      <alignment horizontal="left" vertical="center" wrapText="1"/>
      <protection locked="0"/>
    </xf>
    <xf numFmtId="1" fontId="5" fillId="2" borderId="2" xfId="2" applyNumberFormat="1" applyFont="1" applyFill="1" applyBorder="1" applyAlignment="1" applyProtection="1">
      <alignment horizontal="left" vertical="top" wrapText="1"/>
      <protection locked="0"/>
    </xf>
    <xf numFmtId="1" fontId="5" fillId="2" borderId="3" xfId="2" applyNumberFormat="1" applyFont="1" applyFill="1" applyBorder="1" applyAlignment="1" applyProtection="1">
      <alignment horizontal="left" vertical="top" wrapText="1"/>
      <protection locked="0"/>
    </xf>
    <xf numFmtId="1" fontId="5" fillId="2" borderId="4" xfId="2" applyNumberFormat="1" applyFont="1" applyFill="1" applyBorder="1" applyAlignment="1" applyProtection="1">
      <alignment horizontal="left" vertical="top" wrapText="1"/>
      <protection locked="0"/>
    </xf>
    <xf numFmtId="169" fontId="5" fillId="5" borderId="2" xfId="3" applyNumberFormat="1" applyFont="1" applyFill="1" applyBorder="1" applyAlignment="1" applyProtection="1">
      <alignment horizontal="left" vertical="top" wrapText="1"/>
      <protection locked="0"/>
    </xf>
    <xf numFmtId="169" fontId="5" fillId="5" borderId="3" xfId="3" applyNumberFormat="1" applyFont="1" applyFill="1" applyBorder="1" applyAlignment="1" applyProtection="1">
      <alignment horizontal="left" vertical="top" wrapText="1"/>
      <protection locked="0"/>
    </xf>
    <xf numFmtId="169" fontId="5" fillId="5" borderId="4" xfId="3" applyNumberFormat="1" applyFont="1" applyFill="1" applyBorder="1" applyAlignment="1" applyProtection="1">
      <alignment horizontal="left" vertical="top" wrapText="1"/>
      <protection locked="0"/>
    </xf>
    <xf numFmtId="0" fontId="27" fillId="6" borderId="1" xfId="0" applyFont="1" applyFill="1" applyBorder="1" applyAlignment="1">
      <alignment horizontal="left" vertical="center"/>
    </xf>
    <xf numFmtId="0" fontId="0" fillId="7" borderId="0" xfId="0" applyFill="1" applyAlignment="1">
      <alignment horizontal="center"/>
    </xf>
    <xf numFmtId="0" fontId="5" fillId="0" borderId="2" xfId="0" applyFont="1" applyBorder="1" applyAlignment="1" applyProtection="1">
      <alignment horizontal="left" vertical="center" wrapText="1"/>
      <protection hidden="1"/>
    </xf>
    <xf numFmtId="0" fontId="5" fillId="0" borderId="4" xfId="0" applyFont="1" applyBorder="1" applyAlignment="1" applyProtection="1">
      <alignment horizontal="left" vertical="center" wrapText="1"/>
      <protection hidden="1"/>
    </xf>
  </cellXfs>
  <cellStyles count="5">
    <cellStyle name="Collegamento ipertestuale" xfId="4" builtinId="8"/>
    <cellStyle name="Migliaia" xfId="3" builtinId="3"/>
    <cellStyle name="Normale" xfId="0" builtinId="0"/>
    <cellStyle name="Percentuale" xfId="1" builtinId="5"/>
    <cellStyle name="Valuta" xfId="2" builtinId="4"/>
  </cellStyles>
  <dxfs count="2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  <protection locked="1" hidden="0"/>
    </dxf>
    <dxf>
      <border outline="0">
        <bottom style="thin">
          <color indexed="64"/>
        </bottom>
      </border>
    </dxf>
    <dxf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8" formatCode="_-&quot;€&quot;\ * #,##0_-;\-&quot;€&quot;\ * #,##0_-;_-&quot;€&quot;\ * &quot;-&quot;??_-;_-@_-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9" formatCode="_-* #,##0\ _€_-;\-* #,##0\ _€_-;_-* &quot;-&quot;??\ _€_-;_-@_-"/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solid">
          <fgColor indexed="64"/>
          <bgColor theme="7" tint="0.79998168889431442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numFmt numFmtId="167" formatCode="#,##0.00\ &quot;€&quot;"/>
      <fill>
        <patternFill patternType="solid">
          <fgColor indexed="64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libri"/>
        <family val="2"/>
        <scheme val="none"/>
      </font>
      <fill>
        <patternFill patternType="solid">
          <fgColor indexed="64"/>
          <bgColor theme="7" tint="0.79998168889431442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1" defaultTableStyle="TableStyleMedium2" defaultPivotStyle="PivotStyleLight16">
    <tableStyle name="Invisible" pivot="0" table="0" count="0" xr9:uid="{F8F28C6D-01C2-42DF-9B05-ED207DFCE44D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A1069FE-6A17-4166-A2A1-E5843658C3D5}" name="Tabella1" displayName="Tabella1" ref="B12:D42" totalsRowShown="0" headerRowBorderDxfId="26" tableBorderDxfId="25" totalsRowBorderDxfId="24">
  <autoFilter ref="B12:D42" xr:uid="{9F98AA7D-9F2F-4AE5-9172-C3375D53941A}"/>
  <tableColumns count="3">
    <tableColumn id="1" xr3:uid="{4C00B90F-7F3E-43B7-827E-5EEF7F5117D5}" name="ATTIVITA' PREVISTE (descrizione)" dataDxfId="23"/>
    <tableColumn id="2" xr3:uid="{D1396021-5922-4114-82EB-DDB38F53EC8A}" name="COSTO (€)*" dataDxfId="22" dataCellStyle="Valuta"/>
    <tableColumn id="3" xr3:uid="{8B4B4F90-CB80-45A9-8244-DD868A05B228}" name="TIPOLOGIA COSTO" dataDxfId="2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1FBF687-1A47-4014-AB86-AD83B82B4339}" name="Tabella2" displayName="Tabella2" ref="B4:D7" totalsRowShown="0" headerRowDxfId="20" dataDxfId="19">
  <autoFilter ref="B4:D7" xr:uid="{BF7308F3-6733-4EC7-88DC-A6023B77F575}"/>
  <tableColumns count="3">
    <tableColumn id="1" xr3:uid="{5750C38A-23E3-4592-87C1-666932428B02}" name="Tipologia progetto" dataDxfId="18"/>
    <tableColumn id="2" xr3:uid="{92B96D66-EDD0-465F-A8F0-8837D237B3DF}" name="massimale" dataDxfId="17"/>
    <tableColumn id="3" xr3:uid="{7C4C8F31-FB0A-4F2E-A8E9-C5F4D9E0EBE9}" name="% riconoscimento" dataDxfId="1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ADE360C-A2C8-42F4-88FA-439914457FE7}" name="Tabella3" displayName="Tabella3" ref="B10:C14" totalsRowShown="0" headerRowDxfId="15" dataDxfId="14">
  <autoFilter ref="B10:C14" xr:uid="{D29C6956-5525-4DBC-B45F-D15812CD0FCA}"/>
  <tableColumns count="2">
    <tableColumn id="1" xr3:uid="{E6D89AFA-74AD-432C-91A0-B2E8A632733A}" name="Abitanti" dataDxfId="13" dataCellStyle="Migliaia"/>
    <tableColumn id="2" xr3:uid="{A12D5165-ACC3-4932-BEC5-8A1FA296A80E}" name="massimale" dataDxfId="12" dataCellStyle="Valuta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E345BD9-955F-40F0-A47C-F5148237D791}" name="Tabella4" displayName="Tabella4" ref="B16:B23" totalsRowShown="0" headerRowDxfId="11" dataDxfId="9" headerRowBorderDxfId="10" tableBorderDxfId="8" totalsRowBorderDxfId="7">
  <autoFilter ref="B16:B23" xr:uid="{F0079CA3-AF21-4015-A3EE-C0762E4E6304}"/>
  <tableColumns count="1">
    <tableColumn id="1" xr3:uid="{53C4DEB1-EE46-4AE8-A658-7B2FF3E68555}" name="TIPOLOGIE DI COSTO PREVISTE" dataDxfId="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DF1BF68-EB50-42F5-A381-ED14C1EBBCE6}" name="PlasticfreER" displayName="PlasticfreER" ref="B26:B30" totalsRowShown="0" headerRowDxfId="5" dataDxfId="4">
  <autoFilter ref="B26:B30" xr:uid="{D9DFD9DA-DBB0-49AD-A258-05371123E97C}"/>
  <tableColumns count="1">
    <tableColumn id="1" xr3:uid="{E3B70BB7-3C55-4CDC-B82D-CE93CA371104}" name="Strategia #Plastic-freER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Relationship Id="rId4" Type="http://schemas.openxmlformats.org/officeDocument/2006/relationships/table" Target="../tables/table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5"/>
  <sheetViews>
    <sheetView showGridLines="0" tabSelected="1" zoomScale="85" zoomScaleNormal="85" zoomScaleSheetLayoutView="70" zoomScalePageLayoutView="60" workbookViewId="0">
      <selection activeCell="C7" sqref="C7:E7"/>
    </sheetView>
  </sheetViews>
  <sheetFormatPr defaultRowHeight="15" x14ac:dyDescent="0.25"/>
  <cols>
    <col min="1" max="1" width="3.42578125" style="125" customWidth="1"/>
    <col min="2" max="2" width="48.7109375" style="125" customWidth="1"/>
    <col min="3" max="3" width="72.42578125" style="125" customWidth="1"/>
    <col min="4" max="4" width="19.140625" style="125" customWidth="1"/>
    <col min="5" max="5" width="14.85546875" style="125" customWidth="1"/>
    <col min="6" max="6" width="20" style="125" customWidth="1"/>
    <col min="7" max="7" width="3" style="125" customWidth="1"/>
    <col min="8" max="16384" width="9.140625" style="125"/>
  </cols>
  <sheetData>
    <row r="1" spans="1:7" s="167" customFormat="1" ht="67.5" customHeight="1" x14ac:dyDescent="0.25">
      <c r="A1" s="172"/>
      <c r="B1" s="176" t="s">
        <v>146</v>
      </c>
      <c r="C1" s="176"/>
      <c r="D1" s="176"/>
      <c r="E1" s="176"/>
      <c r="F1" s="176"/>
      <c r="G1" s="173"/>
    </row>
    <row r="2" spans="1:7" ht="15" customHeight="1" x14ac:dyDescent="0.25">
      <c r="D2" s="170"/>
      <c r="E2" s="170"/>
      <c r="F2" s="170"/>
    </row>
    <row r="3" spans="1:7" ht="15" customHeight="1" x14ac:dyDescent="0.3">
      <c r="B3" s="184" t="s">
        <v>102</v>
      </c>
      <c r="C3" s="184"/>
      <c r="D3" s="184"/>
      <c r="E3" s="184"/>
      <c r="F3" s="174"/>
    </row>
    <row r="4" spans="1:7" ht="15" customHeight="1" x14ac:dyDescent="0.25">
      <c r="D4" s="170"/>
      <c r="E4" s="170"/>
      <c r="F4" s="170"/>
    </row>
    <row r="5" spans="1:7" ht="15" customHeight="1" x14ac:dyDescent="0.25">
      <c r="D5" s="170"/>
      <c r="E5" s="170"/>
      <c r="F5" s="170"/>
    </row>
    <row r="6" spans="1:7" ht="25.5" customHeight="1" x14ac:dyDescent="0.3">
      <c r="A6" s="177" t="s">
        <v>15</v>
      </c>
      <c r="B6" s="178"/>
      <c r="C6" s="140"/>
      <c r="D6" s="131"/>
      <c r="E6" s="131"/>
    </row>
    <row r="7" spans="1:7" ht="25.5" customHeight="1" x14ac:dyDescent="0.3">
      <c r="A7" s="131"/>
      <c r="B7" s="149" t="s">
        <v>19</v>
      </c>
      <c r="C7" s="181"/>
      <c r="D7" s="181"/>
      <c r="E7" s="181"/>
      <c r="F7" s="166" t="str">
        <f>IF(ISBLANK(C7),"OBBLIGATORIO","")</f>
        <v>OBBLIGATORIO</v>
      </c>
    </row>
    <row r="8" spans="1:7" ht="25.5" customHeight="1" x14ac:dyDescent="0.3">
      <c r="A8" s="131"/>
      <c r="B8" s="149" t="s">
        <v>16</v>
      </c>
      <c r="C8" s="181"/>
      <c r="D8" s="181"/>
      <c r="E8" s="181"/>
      <c r="F8" s="166" t="str">
        <f t="shared" ref="F8:F10" si="0">IF(ISBLANK(C8),"OBBLIGATORIO","")</f>
        <v>OBBLIGATORIO</v>
      </c>
    </row>
    <row r="9" spans="1:7" ht="25.5" customHeight="1" x14ac:dyDescent="0.3">
      <c r="A9" s="131"/>
      <c r="B9" s="149" t="s">
        <v>17</v>
      </c>
      <c r="C9" s="181"/>
      <c r="D9" s="181"/>
      <c r="E9" s="181"/>
      <c r="F9" s="166" t="str">
        <f t="shared" si="0"/>
        <v>OBBLIGATORIO</v>
      </c>
    </row>
    <row r="10" spans="1:7" ht="25.5" customHeight="1" x14ac:dyDescent="0.3">
      <c r="A10" s="131"/>
      <c r="B10" s="149" t="s">
        <v>18</v>
      </c>
      <c r="C10" s="182"/>
      <c r="D10" s="181"/>
      <c r="E10" s="181"/>
      <c r="F10" s="166" t="str">
        <f t="shared" si="0"/>
        <v>OBBLIGATORIO</v>
      </c>
    </row>
    <row r="11" spans="1:7" ht="18.75" x14ac:dyDescent="0.3">
      <c r="A11" s="131"/>
      <c r="B11" s="140"/>
      <c r="C11" s="140"/>
      <c r="D11" s="131"/>
      <c r="E11" s="5"/>
      <c r="F11" s="171"/>
    </row>
    <row r="12" spans="1:7" ht="25.5" customHeight="1" x14ac:dyDescent="0.3">
      <c r="A12" s="179" t="s">
        <v>20</v>
      </c>
      <c r="B12" s="180"/>
      <c r="C12" s="140"/>
      <c r="D12" s="131"/>
      <c r="E12" s="131"/>
    </row>
    <row r="13" spans="1:7" ht="25.5" customHeight="1" x14ac:dyDescent="0.3">
      <c r="A13" s="131"/>
      <c r="B13" s="149" t="s">
        <v>22</v>
      </c>
      <c r="C13" s="181"/>
      <c r="D13" s="181"/>
      <c r="E13" s="181"/>
      <c r="F13" s="166" t="str">
        <f t="shared" ref="F13:F16" si="1">IF(ISBLANK(C13),"OBBLIGATORIO","")</f>
        <v>OBBLIGATORIO</v>
      </c>
    </row>
    <row r="14" spans="1:7" ht="25.5" customHeight="1" x14ac:dyDescent="0.3">
      <c r="A14" s="131"/>
      <c r="B14" s="149" t="s">
        <v>21</v>
      </c>
      <c r="C14" s="181"/>
      <c r="D14" s="181"/>
      <c r="E14" s="181"/>
      <c r="F14" s="166" t="str">
        <f t="shared" si="1"/>
        <v>OBBLIGATORIO</v>
      </c>
    </row>
    <row r="15" spans="1:7" ht="25.5" customHeight="1" x14ac:dyDescent="0.3">
      <c r="A15" s="131"/>
      <c r="B15" s="149" t="s">
        <v>23</v>
      </c>
      <c r="C15" s="181"/>
      <c r="D15" s="181"/>
      <c r="E15" s="181"/>
      <c r="F15" s="166" t="str">
        <f t="shared" si="1"/>
        <v>OBBLIGATORIO</v>
      </c>
    </row>
    <row r="16" spans="1:7" ht="25.5" customHeight="1" x14ac:dyDescent="0.3">
      <c r="A16" s="131"/>
      <c r="B16" s="149" t="s">
        <v>24</v>
      </c>
      <c r="C16" s="181"/>
      <c r="D16" s="181"/>
      <c r="E16" s="181"/>
      <c r="F16" s="166" t="str">
        <f t="shared" si="1"/>
        <v>OBBLIGATORIO</v>
      </c>
    </row>
    <row r="17" spans="1:7" ht="18.75" x14ac:dyDescent="0.3">
      <c r="A17" s="131"/>
      <c r="B17" s="140"/>
      <c r="C17" s="140"/>
      <c r="D17" s="131"/>
      <c r="E17" s="5"/>
      <c r="F17" s="171"/>
    </row>
    <row r="18" spans="1:7" ht="25.5" customHeight="1" x14ac:dyDescent="0.3">
      <c r="A18" s="179" t="s">
        <v>47</v>
      </c>
      <c r="B18" s="180"/>
      <c r="C18" s="140"/>
      <c r="D18" s="131"/>
      <c r="E18" s="131"/>
    </row>
    <row r="19" spans="1:7" ht="25.5" customHeight="1" x14ac:dyDescent="0.3">
      <c r="A19" s="131"/>
      <c r="B19" s="149" t="s">
        <v>22</v>
      </c>
      <c r="C19" s="181"/>
      <c r="D19" s="181"/>
      <c r="E19" s="181"/>
      <c r="F19" s="166" t="str">
        <f t="shared" ref="F19:F22" si="2">IF(ISBLANK(C19),"OBBLIGATORIO","")</f>
        <v>OBBLIGATORIO</v>
      </c>
    </row>
    <row r="20" spans="1:7" ht="25.5" customHeight="1" x14ac:dyDescent="0.3">
      <c r="A20" s="131"/>
      <c r="B20" s="149" t="s">
        <v>21</v>
      </c>
      <c r="C20" s="181"/>
      <c r="D20" s="181"/>
      <c r="E20" s="181"/>
      <c r="F20" s="166" t="str">
        <f t="shared" si="2"/>
        <v>OBBLIGATORIO</v>
      </c>
    </row>
    <row r="21" spans="1:7" ht="25.5" customHeight="1" x14ac:dyDescent="0.3">
      <c r="A21" s="131"/>
      <c r="B21" s="149" t="s">
        <v>25</v>
      </c>
      <c r="C21" s="181"/>
      <c r="D21" s="181"/>
      <c r="E21" s="181"/>
      <c r="F21" s="166" t="str">
        <f t="shared" si="2"/>
        <v>OBBLIGATORIO</v>
      </c>
    </row>
    <row r="22" spans="1:7" ht="25.5" customHeight="1" x14ac:dyDescent="0.3">
      <c r="A22" s="131"/>
      <c r="B22" s="149" t="s">
        <v>26</v>
      </c>
      <c r="C22" s="182"/>
      <c r="D22" s="181"/>
      <c r="E22" s="181"/>
      <c r="F22" s="166" t="str">
        <f t="shared" si="2"/>
        <v>OBBLIGATORIO</v>
      </c>
    </row>
    <row r="23" spans="1:7" x14ac:dyDescent="0.25">
      <c r="B23" s="170"/>
      <c r="C23" s="170"/>
      <c r="D23" s="171"/>
      <c r="E23" s="6"/>
      <c r="F23" s="7"/>
    </row>
    <row r="24" spans="1:7" ht="18.75" x14ac:dyDescent="0.3">
      <c r="A24" s="136"/>
      <c r="B24" s="183" t="s">
        <v>27</v>
      </c>
      <c r="C24" s="183"/>
      <c r="D24" s="183"/>
      <c r="E24" s="183"/>
      <c r="F24" s="183"/>
      <c r="G24" s="137"/>
    </row>
    <row r="25" spans="1:7" ht="15" customHeight="1" x14ac:dyDescent="0.25">
      <c r="D25" s="170"/>
      <c r="E25" s="170"/>
      <c r="F25" s="170"/>
    </row>
    <row r="26" spans="1:7" ht="25.5" customHeight="1" x14ac:dyDescent="0.3">
      <c r="A26" s="179" t="s">
        <v>28</v>
      </c>
      <c r="B26" s="180"/>
      <c r="C26" s="140"/>
      <c r="D26" s="131"/>
      <c r="E26" s="131"/>
      <c r="F26" s="131"/>
      <c r="G26" s="131"/>
    </row>
    <row r="27" spans="1:7" ht="61.5" customHeight="1" x14ac:dyDescent="0.3">
      <c r="A27" s="131"/>
      <c r="B27" s="149" t="s">
        <v>144</v>
      </c>
      <c r="C27" s="196"/>
      <c r="D27" s="196"/>
      <c r="E27" s="196"/>
      <c r="F27" s="166"/>
      <c r="G27" s="131"/>
    </row>
    <row r="28" spans="1:7" ht="61.5" customHeight="1" x14ac:dyDescent="0.3">
      <c r="A28" s="131"/>
      <c r="B28" s="149" t="s">
        <v>29</v>
      </c>
      <c r="C28" s="196"/>
      <c r="D28" s="196"/>
      <c r="E28" s="196"/>
      <c r="F28" s="166" t="str">
        <f t="shared" ref="F28:F29" si="3">IF(ISBLANK(C28),"OBBLIGATORIO","")</f>
        <v>OBBLIGATORIO</v>
      </c>
      <c r="G28" s="131"/>
    </row>
    <row r="29" spans="1:7" ht="25.5" customHeight="1" x14ac:dyDescent="0.3">
      <c r="A29" s="131"/>
      <c r="B29" s="149" t="s">
        <v>111</v>
      </c>
      <c r="C29" s="196"/>
      <c r="D29" s="196"/>
      <c r="E29" s="196"/>
      <c r="F29" s="166" t="str">
        <f t="shared" si="3"/>
        <v>OBBLIGATORIO</v>
      </c>
      <c r="G29" s="131"/>
    </row>
    <row r="30" spans="1:7" ht="42.75" customHeight="1" x14ac:dyDescent="0.3">
      <c r="A30" s="131"/>
      <c r="B30" s="149" t="s">
        <v>124</v>
      </c>
      <c r="C30" s="197"/>
      <c r="D30" s="198"/>
      <c r="E30" s="199"/>
      <c r="F30" s="166" t="str">
        <f>IF(AND(ISBLANK(C30),OR(LEFT(prog_tipologia,1)="2",LEFT(prog_tipologia,1)="3")),"DATO OBBLIGATORIO!","")</f>
        <v/>
      </c>
      <c r="G30" s="131"/>
    </row>
    <row r="31" spans="1:7" ht="42.75" customHeight="1" x14ac:dyDescent="0.3">
      <c r="A31" s="131"/>
      <c r="B31" s="149" t="s">
        <v>103</v>
      </c>
      <c r="C31" s="187"/>
      <c r="D31" s="187"/>
      <c r="E31" s="187"/>
      <c r="F31" s="166" t="str">
        <f>IF(AND(ISBLANK(C31),OR(LEFT(prog_tipologia,1)="2",LEFT(prog_tipologia,1)="3")),"DATO OBBLIGATORIO!","")</f>
        <v/>
      </c>
      <c r="G31" s="131"/>
    </row>
    <row r="32" spans="1:7" ht="42.75" customHeight="1" x14ac:dyDescent="0.3">
      <c r="A32" s="131"/>
      <c r="B32" s="149" t="s">
        <v>125</v>
      </c>
      <c r="C32" s="200"/>
      <c r="D32" s="201"/>
      <c r="E32" s="202"/>
      <c r="F32" s="166"/>
      <c r="G32" s="131"/>
    </row>
    <row r="33" spans="1:7" ht="57" customHeight="1" x14ac:dyDescent="0.3">
      <c r="A33" s="131"/>
      <c r="B33" s="149" t="s">
        <v>14</v>
      </c>
      <c r="C33" s="123" t="b">
        <f>IF(prog_tipologia="Progetto abilitante",5000,IF(prog_tipologia="Progetto sperimentale",50000,IF(prog_tipologia="Progetto standard",IF(popolazione_comuni="","INSERIRE NUMERO POPOLAZIONE RESIDENTE",IF(popolazione_comuni&lt;=Convalida!B11,Convalida!C11,IF(popolazione_comuni&lt;=Convalida!B12,Convalida!C12,IF(popolazione_comuni&lt;=Convalida!B13,Convalida!C13,IF(popolazione_comuni&gt;Convalida!B13,Convalida!C14,"ERRORE"))))))))</f>
        <v>0</v>
      </c>
      <c r="D33" s="169"/>
      <c r="E33" s="140"/>
      <c r="F33" s="131"/>
      <c r="G33" s="131"/>
    </row>
    <row r="34" spans="1:7" ht="347.25" customHeight="1" x14ac:dyDescent="0.3">
      <c r="A34" s="131"/>
      <c r="B34" s="149" t="s">
        <v>32</v>
      </c>
      <c r="C34" s="187"/>
      <c r="D34" s="187"/>
      <c r="E34" s="187"/>
      <c r="F34" s="166" t="str">
        <f t="shared" ref="F34:F37" si="4">IF(ISBLANK(C34),"OBBLIGATORIO","")</f>
        <v>OBBLIGATORIO</v>
      </c>
      <c r="G34" s="131"/>
    </row>
    <row r="35" spans="1:7" ht="47.25" customHeight="1" x14ac:dyDescent="0.3">
      <c r="A35" s="131"/>
      <c r="B35" s="149" t="s">
        <v>126</v>
      </c>
      <c r="C35" s="187"/>
      <c r="D35" s="187"/>
      <c r="E35" s="187"/>
      <c r="F35" s="166" t="str">
        <f t="shared" si="4"/>
        <v>OBBLIGATORIO</v>
      </c>
      <c r="G35" s="131"/>
    </row>
    <row r="36" spans="1:7" ht="47.25" customHeight="1" x14ac:dyDescent="0.3">
      <c r="A36" s="131"/>
      <c r="B36" s="149" t="s">
        <v>49</v>
      </c>
      <c r="C36" s="187"/>
      <c r="D36" s="187"/>
      <c r="E36" s="187"/>
      <c r="F36" s="166" t="str">
        <f t="shared" si="4"/>
        <v>OBBLIGATORIO</v>
      </c>
      <c r="G36" s="131"/>
    </row>
    <row r="37" spans="1:7" s="167" customFormat="1" ht="52.5" customHeight="1" x14ac:dyDescent="0.3">
      <c r="A37" s="168"/>
      <c r="B37" s="149" t="s">
        <v>145</v>
      </c>
      <c r="C37" s="188"/>
      <c r="D37" s="188"/>
      <c r="E37" s="188"/>
      <c r="F37" s="166" t="str">
        <f t="shared" si="4"/>
        <v>OBBLIGATORIO</v>
      </c>
      <c r="G37" s="163"/>
    </row>
    <row r="38" spans="1:7" ht="18.75" x14ac:dyDescent="0.3">
      <c r="A38" s="131"/>
      <c r="B38" s="140"/>
      <c r="C38" s="140"/>
      <c r="D38" s="142"/>
      <c r="E38" s="5"/>
      <c r="F38" s="8"/>
      <c r="G38" s="131"/>
    </row>
    <row r="39" spans="1:7" ht="18.75" x14ac:dyDescent="0.3">
      <c r="A39" s="131"/>
      <c r="B39" s="140"/>
      <c r="C39" s="140"/>
      <c r="D39" s="142"/>
      <c r="E39" s="5"/>
      <c r="F39" s="8"/>
      <c r="G39" s="131"/>
    </row>
    <row r="40" spans="1:7" ht="18.75" x14ac:dyDescent="0.3">
      <c r="A40" s="194" t="s">
        <v>104</v>
      </c>
      <c r="B40" s="195"/>
      <c r="C40" s="195"/>
      <c r="D40" s="195"/>
      <c r="E40" s="195"/>
      <c r="F40" s="195"/>
      <c r="G40" s="131"/>
    </row>
    <row r="41" spans="1:7" ht="35.25" customHeight="1" x14ac:dyDescent="0.3">
      <c r="A41" s="131"/>
      <c r="B41" s="140"/>
      <c r="C41" s="140"/>
      <c r="D41" s="131"/>
      <c r="E41" s="189" t="s">
        <v>4</v>
      </c>
      <c r="F41" s="190"/>
      <c r="G41" s="131"/>
    </row>
    <row r="42" spans="1:7" ht="37.5" x14ac:dyDescent="0.3">
      <c r="A42" s="131"/>
      <c r="B42" s="143" t="s">
        <v>33</v>
      </c>
      <c r="C42" s="144"/>
      <c r="D42" s="145" t="s">
        <v>7</v>
      </c>
      <c r="E42" s="146" t="s">
        <v>3</v>
      </c>
      <c r="F42" s="147" t="s">
        <v>5</v>
      </c>
      <c r="G42" s="131"/>
    </row>
    <row r="43" spans="1:7" ht="36" customHeight="1" x14ac:dyDescent="0.3">
      <c r="A43" s="131"/>
      <c r="B43" s="148" t="s">
        <v>2</v>
      </c>
      <c r="C43" s="149" t="s">
        <v>63</v>
      </c>
      <c r="D43" s="18">
        <f>SUMIF(Quadro_Economico!$D$13:D$42,C43,Quadro_Economico!$C$13:$C42)</f>
        <v>0</v>
      </c>
      <c r="E43" s="150">
        <v>0</v>
      </c>
      <c r="F43" s="9">
        <f t="shared" ref="F43:F48" si="5">+D43*E43</f>
        <v>0</v>
      </c>
      <c r="G43" s="131"/>
    </row>
    <row r="44" spans="1:7" ht="37.5" x14ac:dyDescent="0.3">
      <c r="A44" s="131"/>
      <c r="B44" s="149" t="s">
        <v>53</v>
      </c>
      <c r="C44" s="149" t="s">
        <v>127</v>
      </c>
      <c r="D44" s="18">
        <f>SUMIF(Quadro_Economico!$D$13:D$42,C44,Quadro_Economico!$C$13:$C42)</f>
        <v>0</v>
      </c>
      <c r="E44" s="10">
        <v>1</v>
      </c>
      <c r="F44" s="9">
        <f t="shared" si="5"/>
        <v>0</v>
      </c>
      <c r="G44" s="131"/>
    </row>
    <row r="45" spans="1:7" ht="37.5" x14ac:dyDescent="0.3">
      <c r="A45" s="131"/>
      <c r="B45" s="149" t="s">
        <v>54</v>
      </c>
      <c r="C45" s="149" t="s">
        <v>8</v>
      </c>
      <c r="D45" s="18">
        <f>SUMIF(Quadro_Economico!$D$13:D$42,C45,Quadro_Economico!$C$13:$C42)</f>
        <v>0</v>
      </c>
      <c r="E45" s="10">
        <v>0.5</v>
      </c>
      <c r="F45" s="9">
        <f t="shared" si="5"/>
        <v>0</v>
      </c>
      <c r="G45" s="131"/>
    </row>
    <row r="46" spans="1:7" ht="37.5" x14ac:dyDescent="0.3">
      <c r="A46" s="131"/>
      <c r="B46" s="149" t="s">
        <v>54</v>
      </c>
      <c r="C46" s="149" t="s">
        <v>128</v>
      </c>
      <c r="D46" s="18">
        <f>SUMIF(Quadro_Economico!$D$13:D$42,C46,Quadro_Economico!$C$13:$C42)</f>
        <v>0</v>
      </c>
      <c r="E46" s="10">
        <v>0.5</v>
      </c>
      <c r="F46" s="9">
        <f t="shared" si="5"/>
        <v>0</v>
      </c>
      <c r="G46" s="131"/>
    </row>
    <row r="47" spans="1:7" ht="114.75" customHeight="1" x14ac:dyDescent="0.3">
      <c r="A47" s="131"/>
      <c r="B47" s="149" t="s">
        <v>131</v>
      </c>
      <c r="C47" s="151" t="s">
        <v>129</v>
      </c>
      <c r="D47" s="18">
        <f>SUMIF(Quadro_Economico!$D$13:D$42,C47,Quadro_Economico!$C$13:$C42)</f>
        <v>0</v>
      </c>
      <c r="E47" s="10">
        <v>1</v>
      </c>
      <c r="F47" s="9">
        <f t="shared" si="5"/>
        <v>0</v>
      </c>
      <c r="G47" s="131"/>
    </row>
    <row r="48" spans="1:7" ht="114.75" customHeight="1" x14ac:dyDescent="0.3">
      <c r="A48" s="131"/>
      <c r="B48" s="149" t="s">
        <v>131</v>
      </c>
      <c r="C48" s="151" t="s">
        <v>130</v>
      </c>
      <c r="D48" s="18">
        <f>SUMIF(Quadro_Economico!$D$13:D$42,C48,Quadro_Economico!$C$13:$C43)</f>
        <v>0</v>
      </c>
      <c r="E48" s="10">
        <v>0.5</v>
      </c>
      <c r="F48" s="9">
        <f t="shared" si="5"/>
        <v>0</v>
      </c>
      <c r="G48" s="131"/>
    </row>
    <row r="49" spans="1:7" ht="114.75" customHeight="1" x14ac:dyDescent="0.3">
      <c r="A49" s="131"/>
      <c r="B49" s="149" t="s">
        <v>132</v>
      </c>
      <c r="C49" s="151" t="s">
        <v>133</v>
      </c>
      <c r="D49" s="18">
        <f>SUMIF(Quadro_Economico!$D$13:D$42,C49,Quadro_Economico!$C$13:$C44)</f>
        <v>0</v>
      </c>
      <c r="E49" s="10">
        <v>0.5</v>
      </c>
      <c r="F49" s="9">
        <f t="shared" ref="F49" si="6">+D49*E49</f>
        <v>0</v>
      </c>
      <c r="G49" s="131"/>
    </row>
    <row r="50" spans="1:7" ht="114.75" customHeight="1" x14ac:dyDescent="0.3">
      <c r="A50" s="131"/>
      <c r="B50" s="149" t="s">
        <v>134</v>
      </c>
      <c r="C50" s="151"/>
      <c r="D50" s="18"/>
      <c r="E50" s="10">
        <v>1</v>
      </c>
      <c r="F50" s="9">
        <f>+IF(prog_tipologia=Convalida!B5,SUM(D44:D49)*E50,0)</f>
        <v>0</v>
      </c>
      <c r="G50" s="131"/>
    </row>
    <row r="51" spans="1:7" ht="18.75" x14ac:dyDescent="0.3">
      <c r="A51" s="131"/>
      <c r="B51" s="152" t="s">
        <v>0</v>
      </c>
      <c r="C51" s="152"/>
      <c r="D51" s="153">
        <f>SUM(D43:D50)</f>
        <v>0</v>
      </c>
      <c r="E51" s="5"/>
      <c r="F51" s="8"/>
      <c r="G51" s="131"/>
    </row>
    <row r="52" spans="1:7" ht="18.75" x14ac:dyDescent="0.3">
      <c r="A52" s="131"/>
      <c r="B52" s="140"/>
      <c r="C52" s="140"/>
      <c r="D52" s="142"/>
      <c r="E52" s="5"/>
      <c r="F52" s="8"/>
      <c r="G52" s="131"/>
    </row>
    <row r="53" spans="1:7" ht="19.5" customHeight="1" x14ac:dyDescent="0.3">
      <c r="A53" s="131"/>
      <c r="B53" s="154"/>
      <c r="C53" s="12" t="s">
        <v>56</v>
      </c>
      <c r="D53" s="155"/>
      <c r="E53" s="156"/>
      <c r="F53" s="13">
        <f>IF(prog_tipologia=Convalida!B5,F50,SUM(F43:F49))</f>
        <v>0</v>
      </c>
      <c r="G53" s="131"/>
    </row>
    <row r="54" spans="1:7" ht="19.5" customHeight="1" x14ac:dyDescent="0.3">
      <c r="A54" s="131"/>
      <c r="B54" s="131"/>
      <c r="C54" s="124"/>
      <c r="E54" s="131"/>
      <c r="F54" s="124"/>
      <c r="G54" s="131"/>
    </row>
    <row r="55" spans="1:7" ht="19.5" customHeight="1" x14ac:dyDescent="0.3">
      <c r="A55" s="131"/>
      <c r="B55" s="154"/>
      <c r="C55" s="12" t="s">
        <v>137</v>
      </c>
      <c r="D55" s="157"/>
      <c r="E55" s="158"/>
      <c r="F55" s="13">
        <f>+IF(prog_tipologia=Convalida!B7,MIN(prog_massimale,IF(elegg_totale&lt;=prog_massimale/2,elegg_totale,prog_massimale/2+0.8*(elegg_totale-prog_massimale/2))),MIN(elegg_totale,prog_massimale))</f>
        <v>0</v>
      </c>
      <c r="G55" s="131"/>
    </row>
    <row r="56" spans="1:7" ht="18.75" x14ac:dyDescent="0.3">
      <c r="A56" s="131"/>
      <c r="B56" s="131"/>
      <c r="C56" s="11"/>
      <c r="D56" s="14"/>
      <c r="E56" s="159" t="s">
        <v>143</v>
      </c>
      <c r="F56" s="175" t="str">
        <f>IFERROR(F55/elegg_totale,"")</f>
        <v/>
      </c>
      <c r="G56" s="131"/>
    </row>
    <row r="57" spans="1:7" ht="18.75" x14ac:dyDescent="0.3">
      <c r="A57" s="131"/>
      <c r="B57" s="131"/>
      <c r="C57" s="11"/>
      <c r="D57" s="14"/>
      <c r="E57" s="131"/>
      <c r="F57" s="131"/>
      <c r="G57" s="131"/>
    </row>
    <row r="58" spans="1:7" ht="36" customHeight="1" x14ac:dyDescent="0.3">
      <c r="A58" s="131"/>
      <c r="B58" s="160"/>
      <c r="C58" s="12" t="s">
        <v>10</v>
      </c>
      <c r="D58" s="155"/>
      <c r="E58" s="161"/>
      <c r="F58" s="2"/>
      <c r="G58" s="131"/>
    </row>
    <row r="59" spans="1:7" ht="26.25" customHeight="1" x14ac:dyDescent="0.3">
      <c r="A59" s="131"/>
      <c r="B59" s="131"/>
      <c r="C59" s="5"/>
      <c r="D59" s="17"/>
      <c r="F59" s="134" t="str">
        <f>IF(ISBLANK(F58),"DATO OBBLIGATORIO!","")</f>
        <v>DATO OBBLIGATORIO!</v>
      </c>
      <c r="G59" s="135"/>
    </row>
    <row r="60" spans="1:7" ht="36" customHeight="1" x14ac:dyDescent="0.3">
      <c r="A60" s="131"/>
      <c r="B60" s="154"/>
      <c r="C60" s="12" t="s">
        <v>11</v>
      </c>
      <c r="D60" s="155"/>
      <c r="E60" s="162"/>
      <c r="F60" s="15">
        <f>+MIN(ROUND(F53*ROUND(F58,4),0),C33)</f>
        <v>0</v>
      </c>
      <c r="G60" s="163"/>
    </row>
    <row r="61" spans="1:7" ht="36" customHeight="1" x14ac:dyDescent="0.3">
      <c r="A61" s="131"/>
      <c r="B61" s="164"/>
      <c r="C61" s="165"/>
      <c r="E61" s="135"/>
      <c r="F61" s="134" t="str">
        <f>IF(F60&lt;Convalida!C2,"ATTENZIONE, VALORE DI CONTRIBUTO INFERIORE AL LIMITE MINIMO!","")</f>
        <v>ATTENZIONE, VALORE DI CONTRIBUTO INFERIORE AL LIMITE MINIMO!</v>
      </c>
    </row>
    <row r="62" spans="1:7" ht="19.5" customHeight="1" x14ac:dyDescent="0.3">
      <c r="A62" s="131"/>
      <c r="B62" s="189" t="s">
        <v>12</v>
      </c>
      <c r="C62" s="190"/>
      <c r="D62" s="9">
        <f>+D51-F60</f>
        <v>0</v>
      </c>
    </row>
    <row r="63" spans="1:7" ht="19.5" customHeight="1" x14ac:dyDescent="0.3">
      <c r="A63" s="131"/>
      <c r="B63" s="189" t="s">
        <v>1</v>
      </c>
      <c r="C63" s="190"/>
      <c r="D63" s="1"/>
      <c r="E63" s="140"/>
      <c r="F63" s="141"/>
      <c r="G63" s="131"/>
    </row>
    <row r="64" spans="1:7" ht="12" customHeight="1" x14ac:dyDescent="0.3">
      <c r="A64" s="131"/>
      <c r="B64" s="131"/>
      <c r="C64" s="131"/>
      <c r="D64" s="131"/>
      <c r="E64" s="131"/>
      <c r="F64" s="131"/>
      <c r="G64" s="131"/>
    </row>
    <row r="65" spans="1:7" ht="81.75" customHeight="1" x14ac:dyDescent="0.3">
      <c r="A65" s="136"/>
      <c r="B65" s="183" t="s">
        <v>138</v>
      </c>
      <c r="C65" s="183"/>
      <c r="D65" s="191"/>
      <c r="E65" s="192"/>
      <c r="F65" s="193"/>
      <c r="G65" s="137"/>
    </row>
    <row r="66" spans="1:7" ht="15.75" customHeight="1" x14ac:dyDescent="0.3">
      <c r="A66" s="131"/>
      <c r="B66" s="131"/>
      <c r="C66" s="131"/>
      <c r="D66" s="131"/>
      <c r="F66" s="134" t="str">
        <f>IF(D65&lt;4000,"OBBLIGATORIO","")</f>
        <v>OBBLIGATORIO</v>
      </c>
      <c r="G66" s="135"/>
    </row>
    <row r="67" spans="1:7" ht="18.75" x14ac:dyDescent="0.3">
      <c r="A67" s="136"/>
      <c r="B67" s="183" t="s">
        <v>142</v>
      </c>
      <c r="C67" s="183"/>
      <c r="D67" s="183"/>
      <c r="E67" s="183"/>
      <c r="F67" s="183"/>
      <c r="G67" s="137"/>
    </row>
    <row r="68" spans="1:7" ht="9.75" customHeight="1" x14ac:dyDescent="0.3">
      <c r="A68" s="131"/>
      <c r="B68" s="131"/>
      <c r="C68" s="131"/>
      <c r="D68" s="131"/>
      <c r="E68" s="131"/>
      <c r="F68" s="131"/>
      <c r="G68" s="131"/>
    </row>
    <row r="69" spans="1:7" ht="18.75" x14ac:dyDescent="0.3">
      <c r="A69" s="131"/>
      <c r="B69" s="138" t="s">
        <v>35</v>
      </c>
      <c r="C69" s="131"/>
      <c r="D69" s="131"/>
      <c r="E69" s="131"/>
      <c r="F69" s="131"/>
      <c r="G69" s="131"/>
    </row>
    <row r="70" spans="1:7" ht="18.75" x14ac:dyDescent="0.3">
      <c r="A70" s="131"/>
      <c r="B70" s="138" t="s">
        <v>36</v>
      </c>
      <c r="C70" s="131"/>
      <c r="D70" s="131"/>
      <c r="E70" s="131"/>
      <c r="F70" s="131"/>
      <c r="G70" s="131"/>
    </row>
    <row r="71" spans="1:7" ht="18.75" x14ac:dyDescent="0.3">
      <c r="A71" s="131"/>
      <c r="B71" s="138" t="s">
        <v>57</v>
      </c>
      <c r="C71" s="131"/>
      <c r="D71" s="131"/>
      <c r="E71" s="131"/>
      <c r="F71" s="131"/>
      <c r="G71" s="131"/>
    </row>
    <row r="72" spans="1:7" ht="18.75" x14ac:dyDescent="0.3">
      <c r="B72" s="138" t="s">
        <v>52</v>
      </c>
    </row>
    <row r="73" spans="1:7" ht="18.75" x14ac:dyDescent="0.3">
      <c r="B73" s="138" t="s">
        <v>37</v>
      </c>
    </row>
    <row r="74" spans="1:7" ht="18.75" x14ac:dyDescent="0.3">
      <c r="B74" s="139" t="s">
        <v>38</v>
      </c>
    </row>
    <row r="75" spans="1:7" ht="18.75" x14ac:dyDescent="0.3">
      <c r="B75" s="139" t="s">
        <v>58</v>
      </c>
    </row>
    <row r="76" spans="1:7" ht="18.75" x14ac:dyDescent="0.3">
      <c r="B76" s="139" t="s">
        <v>51</v>
      </c>
    </row>
    <row r="77" spans="1:7" ht="18.75" x14ac:dyDescent="0.3">
      <c r="B77" s="138" t="s">
        <v>50</v>
      </c>
    </row>
    <row r="78" spans="1:7" ht="18.75" x14ac:dyDescent="0.3">
      <c r="B78" s="138" t="s">
        <v>39</v>
      </c>
    </row>
    <row r="79" spans="1:7" ht="18.75" x14ac:dyDescent="0.3">
      <c r="B79" s="138" t="s">
        <v>40</v>
      </c>
    </row>
    <row r="80" spans="1:7" ht="15.75" customHeight="1" x14ac:dyDescent="0.25"/>
    <row r="81" spans="1:7" ht="18.75" x14ac:dyDescent="0.3">
      <c r="A81" s="136"/>
      <c r="B81" s="183" t="s">
        <v>41</v>
      </c>
      <c r="C81" s="183"/>
      <c r="D81" s="183"/>
      <c r="E81" s="183"/>
      <c r="F81" s="183"/>
      <c r="G81" s="137"/>
    </row>
    <row r="82" spans="1:7" ht="10.5" customHeight="1" x14ac:dyDescent="0.3">
      <c r="A82" s="131"/>
      <c r="B82" s="131"/>
      <c r="C82" s="131"/>
      <c r="D82" s="131"/>
      <c r="E82" s="131"/>
      <c r="F82" s="131"/>
      <c r="G82" s="131"/>
    </row>
    <row r="83" spans="1:7" ht="18.75" x14ac:dyDescent="0.3">
      <c r="A83" s="131"/>
      <c r="B83" s="138" t="s">
        <v>44</v>
      </c>
      <c r="C83" s="131"/>
      <c r="D83" s="131"/>
      <c r="E83" s="131"/>
      <c r="F83" s="131"/>
      <c r="G83" s="131"/>
    </row>
    <row r="84" spans="1:7" ht="18.75" x14ac:dyDescent="0.3">
      <c r="A84" s="131"/>
      <c r="B84" s="138" t="s">
        <v>42</v>
      </c>
      <c r="C84" s="131"/>
      <c r="D84" s="131"/>
      <c r="E84" s="131"/>
      <c r="F84" s="131"/>
      <c r="G84" s="131"/>
    </row>
    <row r="85" spans="1:7" ht="18.75" x14ac:dyDescent="0.3">
      <c r="B85" s="138" t="s">
        <v>43</v>
      </c>
    </row>
    <row r="86" spans="1:7" ht="6" customHeight="1" x14ac:dyDescent="0.3">
      <c r="B86" s="138"/>
    </row>
    <row r="87" spans="1:7" ht="106.5" customHeight="1" x14ac:dyDescent="0.3">
      <c r="A87" s="136"/>
      <c r="B87" s="183" t="s">
        <v>147</v>
      </c>
      <c r="C87" s="183"/>
      <c r="D87" s="183"/>
      <c r="E87" s="183"/>
      <c r="F87" s="183"/>
      <c r="G87" s="183"/>
    </row>
    <row r="88" spans="1:7" ht="10.5" customHeight="1" x14ac:dyDescent="0.3">
      <c r="A88" s="131"/>
      <c r="B88" s="131"/>
      <c r="C88" s="131"/>
      <c r="D88" s="131"/>
      <c r="E88" s="131"/>
      <c r="F88" s="131"/>
      <c r="G88" s="131"/>
    </row>
    <row r="89" spans="1:7" ht="29.25" customHeight="1" x14ac:dyDescent="0.3">
      <c r="A89" s="131"/>
      <c r="B89" s="132" t="s">
        <v>45</v>
      </c>
      <c r="C89" s="3"/>
      <c r="D89" s="131"/>
      <c r="E89" s="131"/>
      <c r="F89" s="131"/>
      <c r="G89" s="131"/>
    </row>
    <row r="90" spans="1:7" ht="28.5" customHeight="1" x14ac:dyDescent="0.25">
      <c r="B90" s="133" t="s">
        <v>46</v>
      </c>
      <c r="C90" s="4"/>
      <c r="D90" s="16"/>
    </row>
    <row r="91" spans="1:7" ht="28.5" customHeight="1" x14ac:dyDescent="0.25">
      <c r="B91" s="126" t="s">
        <v>110</v>
      </c>
      <c r="C91" s="127"/>
      <c r="D91" s="16"/>
      <c r="E91" s="185"/>
      <c r="F91" s="185"/>
      <c r="G91" s="185"/>
    </row>
    <row r="92" spans="1:7" ht="28.5" customHeight="1" x14ac:dyDescent="0.35">
      <c r="C92" s="127"/>
      <c r="D92" s="16"/>
      <c r="E92" s="186"/>
      <c r="F92" s="186"/>
      <c r="G92" s="186"/>
    </row>
    <row r="93" spans="1:7" ht="18.75" customHeight="1" x14ac:dyDescent="0.25">
      <c r="B93" s="128"/>
      <c r="C93" s="128"/>
      <c r="D93" s="8"/>
      <c r="E93" s="129"/>
      <c r="F93" s="130"/>
      <c r="G93" s="129"/>
    </row>
    <row r="94" spans="1:7" x14ac:dyDescent="0.25">
      <c r="E94" s="129"/>
      <c r="F94" s="129"/>
      <c r="G94" s="129"/>
    </row>
    <row r="95" spans="1:7" x14ac:dyDescent="0.25">
      <c r="E95" s="129"/>
      <c r="F95" s="129"/>
      <c r="G95" s="129"/>
    </row>
  </sheetData>
  <sheetProtection algorithmName="SHA-512" hashValue="U1olEHZXOf+wVmugxmjyhI6w+F0JrNoZY3Mz8QGOoEVtEylMP3SE4r4V5GGiM0OjEQGA+gcvTZxeabN8TozGSw==" saltValue="ueRGghFDxbWGZd5grEn5CQ==" spinCount="100000" sheet="1" selectLockedCells="1"/>
  <mergeCells count="40">
    <mergeCell ref="C34:E34"/>
    <mergeCell ref="C27:E27"/>
    <mergeCell ref="C30:E30"/>
    <mergeCell ref="C32:E32"/>
    <mergeCell ref="C14:E14"/>
    <mergeCell ref="C15:E15"/>
    <mergeCell ref="C16:E16"/>
    <mergeCell ref="C19:E19"/>
    <mergeCell ref="C29:E29"/>
    <mergeCell ref="C28:E28"/>
    <mergeCell ref="C31:E31"/>
    <mergeCell ref="E91:G91"/>
    <mergeCell ref="E92:G92"/>
    <mergeCell ref="C35:E35"/>
    <mergeCell ref="C37:E37"/>
    <mergeCell ref="B67:F67"/>
    <mergeCell ref="B81:F81"/>
    <mergeCell ref="B63:C63"/>
    <mergeCell ref="C36:E36"/>
    <mergeCell ref="B65:C65"/>
    <mergeCell ref="B87:G87"/>
    <mergeCell ref="E41:F41"/>
    <mergeCell ref="B62:C62"/>
    <mergeCell ref="D65:F65"/>
    <mergeCell ref="A40:F40"/>
    <mergeCell ref="B1:F1"/>
    <mergeCell ref="A6:B6"/>
    <mergeCell ref="A12:B12"/>
    <mergeCell ref="A18:B18"/>
    <mergeCell ref="A26:B26"/>
    <mergeCell ref="C7:E7"/>
    <mergeCell ref="C8:E8"/>
    <mergeCell ref="C9:E9"/>
    <mergeCell ref="C10:E10"/>
    <mergeCell ref="C13:E13"/>
    <mergeCell ref="B24:F24"/>
    <mergeCell ref="C20:E20"/>
    <mergeCell ref="C21:E21"/>
    <mergeCell ref="C22:E22"/>
    <mergeCell ref="B3:E3"/>
  </mergeCells>
  <dataValidations xWindow="1088" yWindow="552" count="9">
    <dataValidation type="decimal" allowBlank="1" showInputMessage="1" showErrorMessage="1" prompt="Inserire valore % di contributo richiesto, con approssimazione a due decimali; esempio: 76,54%" sqref="F58" xr:uid="{00000000-0002-0000-0000-000000000000}">
      <formula1>0</formula1>
      <formula2>F56</formula2>
    </dataValidation>
    <dataValidation type="decimal" operator="lessThanOrEqual" allowBlank="1" showInputMessage="1" showErrorMessage="1" error="Attenzione, totale dei contributi supera il valore dei costi!" prompt="l'ammontare di altri incentivi ricevuti oltre al contributo richiesto ad Atersi, non può consentire di superare il 100% dei costi" sqref="D63" xr:uid="{00000000-0002-0000-0000-000001000000}">
      <formula1>D62</formula1>
    </dataValidation>
    <dataValidation operator="greaterThan" showInputMessage="1" showErrorMessage="1" sqref="C19:C22 C7 C35:C36 C31:C32" xr:uid="{00000000-0002-0000-0000-000002000000}"/>
    <dataValidation showInputMessage="1" showErrorMessage="1" error="Attenzione, il contributo richiesto non rispetta i limiti di cui all'art.6" sqref="F60" xr:uid="{00000000-0002-0000-0000-000003000000}"/>
    <dataValidation type="decimal" operator="greaterThan" allowBlank="1" showInputMessage="1" showErrorMessage="1" prompt="occorre indicare la stima del valore assoluto annuo di riduzione/prevenzone di rifiuti attesa, espressa in tonnellate, con riferimento agli effetti attesi dal progetto a regime" sqref="C37:E37" xr:uid="{00000000-0002-0000-0000-000004000000}">
      <formula1>0.01</formula1>
    </dataValidation>
    <dataValidation type="textLength" operator="lessThan" allowBlank="1" showInputMessage="1" showErrorMessage="1" error="Titolo troppo lungo, sono consentiti al massimo 30 caratteri" promptTitle="Scelta del titolo" prompt="Il titolo deve essere semplice e rappresentare l'attività, e verrà riportato negli atti come identificativo del progetto ;_x000a_si possono usare MAX 30 caratteri" sqref="C28:E28" xr:uid="{00000000-0002-0000-0000-000009000000}">
      <formula1>30</formula1>
    </dataValidation>
    <dataValidation type="whole" operator="greaterThanOrEqual" allowBlank="1" showInputMessage="1" showErrorMessage="1" sqref="C30:E32" xr:uid="{00000000-0002-0000-0000-00000B000000}">
      <formula1>1</formula1>
    </dataValidation>
    <dataValidation type="textLength" operator="lessThanOrEqual" allowBlank="1" showInputMessage="1" showErrorMessage="1" error="MAX 2500 caratteri (spazi vuoti inclusi)" sqref="C34:E34" xr:uid="{00000000-0002-0000-0000-00000E000000}">
      <formula1>2500</formula1>
    </dataValidation>
    <dataValidation type="textLength" operator="lessThan" allowBlank="1" showInputMessage="1" showErrorMessage="1" error="Titolo troppo lungo, sono consentiti al massimo 30 caratteri" promptTitle="CUP" prompt="Facoltativo per la presentazione della domanda e per la definizione della graduatoria. Se non indicato, verrà richiesto prima della concessione del contributo ai progetti approvati in graduatoria" sqref="C27:E27" xr:uid="{19FED3F3-CE42-4624-B29A-60F4CF8F5804}">
      <formula1>30</formula1>
    </dataValidation>
  </dataValidations>
  <pageMargins left="0.47244094488188981" right="0.47244094488188981" top="0.70866141732283472" bottom="0.55118110236220474" header="0.31496062992125984" footer="0.31496062992125984"/>
  <pageSetup paperSize="9" scale="54" fitToHeight="2" orientation="portrait" r:id="rId1"/>
  <headerFooter differentFirst="1" alignWithMargins="0">
    <oddFooter>&amp;L&amp;16N.B.: 
POSSONO/DEVONO ESSERE COMPILATE ESCLUSIVAMENTE LE CELLE CON SFONDO COLORATO GIALLO O ROSSO</oddFooter>
    <firstHeader>&amp;R&amp;16ad ATERSIR - Agenzia Territoriale dell’Emilia-Romagna per i Servizi Idrici e i Rifiuti
PEC dgatersir@pec.atersir.emr.it</firstHeader>
    <firstFooter>&amp;L&amp;18N.B.: 
POSSONO/DEVONO ESSERE COMPILATE ESCLUSIVAMENTE LE CELLE CON SFONDO COLORATO GIALLO O ROSSO</firstFooter>
  </headerFooter>
  <rowBreaks count="1" manualBreakCount="1">
    <brk id="38" max="6" man="1"/>
  </rowBreaks>
  <extLst>
    <ext xmlns:x14="http://schemas.microsoft.com/office/spreadsheetml/2009/9/main" uri="{CCE6A557-97BC-4b89-ADB6-D9C93CAAB3DF}">
      <x14:dataValidations xmlns:xm="http://schemas.microsoft.com/office/excel/2006/main" xWindow="1088" yWindow="552" count="2">
        <x14:dataValidation type="list" allowBlank="1" showInputMessage="1" showErrorMessage="1" xr:uid="{00000000-0002-0000-0000-000007000000}">
          <x14:formula1>
            <xm:f>Convalida!$B$5:$B$7</xm:f>
          </x14:formula1>
          <xm:sqref>C29:E29</xm:sqref>
        </x14:dataValidation>
        <x14:dataValidation type="list" allowBlank="1" showInputMessage="1" showErrorMessage="1" xr:uid="{86582AFF-0530-4B31-9183-B6C55801FC15}">
          <x14:formula1>
            <xm:f>Convalida!$B$27:$B$28</xm:f>
          </x14:formula1>
          <xm:sqref>D65:F65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E43"/>
  <sheetViews>
    <sheetView zoomScale="130" zoomScaleNormal="130" workbookViewId="0">
      <selection activeCell="B13" sqref="B13"/>
    </sheetView>
  </sheetViews>
  <sheetFormatPr defaultColWidth="8.85546875" defaultRowHeight="11.25" x14ac:dyDescent="0.2"/>
  <cols>
    <col min="1" max="1" width="8.85546875" style="96"/>
    <col min="2" max="2" width="62.140625" style="96" customWidth="1"/>
    <col min="3" max="3" width="18" style="96" customWidth="1"/>
    <col min="4" max="4" width="76.85546875" style="96" customWidth="1"/>
    <col min="5" max="16384" width="8.85546875" style="96"/>
  </cols>
  <sheetData>
    <row r="2" spans="2:5" x14ac:dyDescent="0.2">
      <c r="B2" s="95" t="s">
        <v>101</v>
      </c>
    </row>
    <row r="3" spans="2:5" x14ac:dyDescent="0.2">
      <c r="B3" s="103" t="s">
        <v>96</v>
      </c>
      <c r="C3" s="101"/>
    </row>
    <row r="4" spans="2:5" x14ac:dyDescent="0.2">
      <c r="B4" s="104" t="s">
        <v>97</v>
      </c>
      <c r="C4" s="105"/>
      <c r="D4" s="97"/>
      <c r="E4" s="98"/>
    </row>
    <row r="5" spans="2:5" x14ac:dyDescent="0.2">
      <c r="B5" s="104" t="s">
        <v>108</v>
      </c>
      <c r="C5" s="97"/>
      <c r="D5" s="105"/>
      <c r="E5" s="98"/>
    </row>
    <row r="6" spans="2:5" x14ac:dyDescent="0.2">
      <c r="B6" s="104" t="s">
        <v>99</v>
      </c>
      <c r="C6" s="97"/>
      <c r="D6" s="106"/>
      <c r="E6" s="98"/>
    </row>
    <row r="7" spans="2:5" x14ac:dyDescent="0.2">
      <c r="B7" s="104" t="s">
        <v>109</v>
      </c>
      <c r="C7" s="97"/>
      <c r="D7" s="106"/>
      <c r="E7" s="98"/>
    </row>
    <row r="8" spans="2:5" x14ac:dyDescent="0.2">
      <c r="B8" s="103" t="s">
        <v>100</v>
      </c>
      <c r="C8" s="99"/>
      <c r="D8" s="105"/>
    </row>
    <row r="9" spans="2:5" x14ac:dyDescent="0.2">
      <c r="C9" s="100"/>
      <c r="D9" s="100"/>
    </row>
    <row r="11" spans="2:5" x14ac:dyDescent="0.2">
      <c r="B11" s="203" t="s">
        <v>61</v>
      </c>
      <c r="C11" s="203"/>
      <c r="D11" s="203"/>
    </row>
    <row r="12" spans="2:5" x14ac:dyDescent="0.2">
      <c r="B12" s="109" t="s">
        <v>62</v>
      </c>
      <c r="C12" s="110" t="s">
        <v>135</v>
      </c>
      <c r="D12" s="111" t="s">
        <v>60</v>
      </c>
    </row>
    <row r="13" spans="2:5" x14ac:dyDescent="0.2">
      <c r="B13" s="107"/>
      <c r="C13" s="102"/>
      <c r="D13" s="108"/>
    </row>
    <row r="14" spans="2:5" x14ac:dyDescent="0.2">
      <c r="B14" s="107"/>
      <c r="C14" s="102"/>
      <c r="D14" s="108"/>
    </row>
    <row r="15" spans="2:5" x14ac:dyDescent="0.2">
      <c r="B15" s="107"/>
      <c r="C15" s="102"/>
      <c r="D15" s="108"/>
    </row>
    <row r="16" spans="2:5" x14ac:dyDescent="0.2">
      <c r="B16" s="107"/>
      <c r="C16" s="102"/>
      <c r="D16" s="108"/>
    </row>
    <row r="17" spans="2:4" x14ac:dyDescent="0.2">
      <c r="B17" s="107"/>
      <c r="C17" s="102"/>
      <c r="D17" s="108"/>
    </row>
    <row r="18" spans="2:4" x14ac:dyDescent="0.2">
      <c r="B18" s="107"/>
      <c r="C18" s="102"/>
      <c r="D18" s="108"/>
    </row>
    <row r="19" spans="2:4" x14ac:dyDescent="0.2">
      <c r="B19" s="107"/>
      <c r="C19" s="102"/>
      <c r="D19" s="108"/>
    </row>
    <row r="20" spans="2:4" x14ac:dyDescent="0.2">
      <c r="B20" s="107"/>
      <c r="C20" s="102"/>
      <c r="D20" s="108"/>
    </row>
    <row r="21" spans="2:4" x14ac:dyDescent="0.2">
      <c r="B21" s="107"/>
      <c r="C21" s="102"/>
      <c r="D21" s="108"/>
    </row>
    <row r="22" spans="2:4" x14ac:dyDescent="0.2">
      <c r="B22" s="107"/>
      <c r="C22" s="102"/>
      <c r="D22" s="108"/>
    </row>
    <row r="23" spans="2:4" x14ac:dyDescent="0.2">
      <c r="B23" s="107"/>
      <c r="C23" s="102"/>
      <c r="D23" s="108"/>
    </row>
    <row r="24" spans="2:4" x14ac:dyDescent="0.2">
      <c r="B24" s="107"/>
      <c r="C24" s="102"/>
      <c r="D24" s="108"/>
    </row>
    <row r="25" spans="2:4" x14ac:dyDescent="0.2">
      <c r="B25" s="107"/>
      <c r="C25" s="102"/>
      <c r="D25" s="108"/>
    </row>
    <row r="26" spans="2:4" x14ac:dyDescent="0.2">
      <c r="B26" s="107"/>
      <c r="C26" s="102"/>
      <c r="D26" s="108"/>
    </row>
    <row r="27" spans="2:4" x14ac:dyDescent="0.2">
      <c r="B27" s="107"/>
      <c r="C27" s="102"/>
      <c r="D27" s="108"/>
    </row>
    <row r="28" spans="2:4" x14ac:dyDescent="0.2">
      <c r="B28" s="107"/>
      <c r="C28" s="102"/>
      <c r="D28" s="108"/>
    </row>
    <row r="29" spans="2:4" x14ac:dyDescent="0.2">
      <c r="B29" s="107"/>
      <c r="C29" s="102"/>
      <c r="D29" s="108"/>
    </row>
    <row r="30" spans="2:4" x14ac:dyDescent="0.2">
      <c r="B30" s="107"/>
      <c r="C30" s="102"/>
      <c r="D30" s="108"/>
    </row>
    <row r="31" spans="2:4" x14ac:dyDescent="0.2">
      <c r="B31" s="107"/>
      <c r="C31" s="102"/>
      <c r="D31" s="108"/>
    </row>
    <row r="32" spans="2:4" x14ac:dyDescent="0.2">
      <c r="B32" s="107"/>
      <c r="C32" s="102"/>
      <c r="D32" s="108"/>
    </row>
    <row r="33" spans="2:4" x14ac:dyDescent="0.2">
      <c r="B33" s="107"/>
      <c r="C33" s="102"/>
      <c r="D33" s="108"/>
    </row>
    <row r="34" spans="2:4" x14ac:dyDescent="0.2">
      <c r="B34" s="107"/>
      <c r="C34" s="102"/>
      <c r="D34" s="108"/>
    </row>
    <row r="35" spans="2:4" x14ac:dyDescent="0.2">
      <c r="B35" s="107"/>
      <c r="C35" s="102"/>
      <c r="D35" s="108"/>
    </row>
    <row r="36" spans="2:4" x14ac:dyDescent="0.2">
      <c r="B36" s="107"/>
      <c r="C36" s="102"/>
      <c r="D36" s="108"/>
    </row>
    <row r="37" spans="2:4" x14ac:dyDescent="0.2">
      <c r="B37" s="107"/>
      <c r="C37" s="102"/>
      <c r="D37" s="108"/>
    </row>
    <row r="38" spans="2:4" x14ac:dyDescent="0.2">
      <c r="B38" s="107"/>
      <c r="C38" s="102"/>
      <c r="D38" s="108"/>
    </row>
    <row r="39" spans="2:4" x14ac:dyDescent="0.2">
      <c r="B39" s="107"/>
      <c r="C39" s="102"/>
      <c r="D39" s="108"/>
    </row>
    <row r="40" spans="2:4" x14ac:dyDescent="0.2">
      <c r="B40" s="107"/>
      <c r="C40" s="102"/>
      <c r="D40" s="108"/>
    </row>
    <row r="41" spans="2:4" x14ac:dyDescent="0.2">
      <c r="B41" s="107"/>
      <c r="C41" s="102"/>
      <c r="D41" s="108"/>
    </row>
    <row r="42" spans="2:4" x14ac:dyDescent="0.2">
      <c r="B42" s="112"/>
      <c r="C42" s="113"/>
      <c r="D42" s="114"/>
    </row>
    <row r="43" spans="2:4" x14ac:dyDescent="0.2">
      <c r="B43" s="96" t="s">
        <v>136</v>
      </c>
    </row>
  </sheetData>
  <sheetProtection algorithmName="SHA-512" hashValue="JSb/x6fHaSxqGZPG7WvwnL0ZoM1KginBAz5HIzSesGHFQmS1Ff19tPS3MCJyCpe79gfAo+OgjftvM+rxmtzBWQ==" saltValue="w92Vhm7I9Q0CTLE6N6ICnA==" spinCount="100000" sheet="1" insertRows="0" selectLockedCells="1"/>
  <mergeCells count="1">
    <mergeCell ref="B11:D11"/>
  </mergeCells>
  <pageMargins left="0.7" right="0.7" top="0.75" bottom="0.75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xWindow="1171" yWindow="411" count="1">
        <x14:dataValidation type="list" allowBlank="1" showInputMessage="1" error="la tipologia di costo non è corretta, scegliere tra le opzioni disponbili indicate in nota" promptTitle="ATTENZIONE" prompt="NON INCOLLARE VALORI DIVERSI DALLE TIPOLOGIE PREVISTE DAL MENU' A TENDINA, RIPORTATE NELLE NOTE" xr:uid="{00000000-0002-0000-0100-000000000000}">
          <x14:formula1>
            <xm:f>Convalida!$B$17:$B$23</xm:f>
          </x14:formula1>
          <xm:sqref>D13:D42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0C9DB-6F60-44D4-A01A-87E4B8F5C525}">
  <dimension ref="B2:D30"/>
  <sheetViews>
    <sheetView topLeftCell="A14" workbookViewId="0">
      <selection activeCell="B30" sqref="B30"/>
    </sheetView>
  </sheetViews>
  <sheetFormatPr defaultRowHeight="15" x14ac:dyDescent="0.25"/>
  <cols>
    <col min="1" max="1" width="9.140625" style="94"/>
    <col min="2" max="2" width="30.5703125" style="94" bestFit="1" customWidth="1"/>
    <col min="3" max="3" width="13.85546875" style="94" bestFit="1" customWidth="1"/>
    <col min="4" max="4" width="32.7109375" style="94" bestFit="1" customWidth="1"/>
    <col min="5" max="5" width="13.140625" style="94" bestFit="1" customWidth="1"/>
    <col min="6" max="16384" width="9.140625" style="94"/>
  </cols>
  <sheetData>
    <row r="2" spans="2:4" x14ac:dyDescent="0.25">
      <c r="B2" s="118" t="s">
        <v>120</v>
      </c>
      <c r="C2" s="119">
        <v>2000</v>
      </c>
    </row>
    <row r="4" spans="2:4" x14ac:dyDescent="0.25">
      <c r="B4" t="s">
        <v>112</v>
      </c>
      <c r="C4" t="s">
        <v>113</v>
      </c>
      <c r="D4" t="s">
        <v>116</v>
      </c>
    </row>
    <row r="5" spans="2:4" x14ac:dyDescent="0.25">
      <c r="B5" t="s">
        <v>121</v>
      </c>
      <c r="C5" s="115">
        <v>50000</v>
      </c>
      <c r="D5" s="116">
        <v>1</v>
      </c>
    </row>
    <row r="6" spans="2:4" x14ac:dyDescent="0.25">
      <c r="B6" t="s">
        <v>114</v>
      </c>
      <c r="C6" s="115">
        <v>5000</v>
      </c>
      <c r="D6" s="116">
        <v>1</v>
      </c>
    </row>
    <row r="7" spans="2:4" x14ac:dyDescent="0.25">
      <c r="B7" t="s">
        <v>115</v>
      </c>
      <c r="C7" t="s">
        <v>123</v>
      </c>
      <c r="D7" t="s">
        <v>122</v>
      </c>
    </row>
    <row r="9" spans="2:4" x14ac:dyDescent="0.25">
      <c r="B9" s="204" t="s">
        <v>119</v>
      </c>
      <c r="C9" s="204"/>
    </row>
    <row r="10" spans="2:4" x14ac:dyDescent="0.25">
      <c r="B10" t="s">
        <v>117</v>
      </c>
      <c r="C10" t="s">
        <v>113</v>
      </c>
    </row>
    <row r="11" spans="2:4" x14ac:dyDescent="0.25">
      <c r="B11" s="117">
        <v>10000</v>
      </c>
      <c r="C11" s="115">
        <v>20000</v>
      </c>
    </row>
    <row r="12" spans="2:4" x14ac:dyDescent="0.25">
      <c r="B12" s="117">
        <v>50000</v>
      </c>
      <c r="C12" s="115">
        <v>60000</v>
      </c>
    </row>
    <row r="13" spans="2:4" x14ac:dyDescent="0.25">
      <c r="B13" s="117">
        <v>100000</v>
      </c>
      <c r="C13" s="115">
        <v>100000</v>
      </c>
    </row>
    <row r="14" spans="2:4" x14ac:dyDescent="0.25">
      <c r="B14" s="120" t="s">
        <v>118</v>
      </c>
      <c r="C14" s="115">
        <v>200000</v>
      </c>
    </row>
    <row r="16" spans="2:4" x14ac:dyDescent="0.25">
      <c r="B16" t="s">
        <v>98</v>
      </c>
    </row>
    <row r="17" spans="2:2" x14ac:dyDescent="0.25">
      <c r="B17" s="121" t="str">
        <f>+DOMANDA_BANDO!C44</f>
        <v>acquisti e forniture di beni e servizi con effetti di prevenzione duraturi (almeno 3 anni per progetti standard)</v>
      </c>
    </row>
    <row r="18" spans="2:2" x14ac:dyDescent="0.25">
      <c r="B18" s="121" t="str">
        <f>+DOMANDA_BANDO!C45</f>
        <v>acquisti e forniture di beni e servizi con effetti di prevenzione temporanei</v>
      </c>
    </row>
    <row r="19" spans="2:2" x14ac:dyDescent="0.25">
      <c r="B19" s="121" t="str">
        <f>+DOMANDA_BANDO!C46</f>
        <v>riconoscimento di contributi a soggetti privati per acquisto o noleggio di prodotti o servizi</v>
      </c>
    </row>
    <row r="20" spans="2:2" x14ac:dyDescent="0.25">
      <c r="B20" s="121" t="str">
        <f>+DOMANDA_BANDO!C47</f>
        <v>attività ricognitive, di analisi, organizzazione, progettazione, coordinamento, consulenza, facilitazione, mediazione sociale, divulgazione, informazione e sensibilizzazione attribuibili a costi PIENAMENTE ELEGGIBILI</v>
      </c>
    </row>
    <row r="21" spans="2:2" x14ac:dyDescent="0.25">
      <c r="B21" s="121" t="str">
        <f>+DOMANDA_BANDO!C48</f>
        <v>attività ricognitive, di analisi, organizzazione, progettazione, coordinamento, consulenza, facilitazione, mediazione sociale, divulgazione, informazione e sensibilizzazione attribuibili a costi PARZIALMENTE ELEGGIBILI</v>
      </c>
    </row>
    <row r="22" spans="2:2" ht="22.5" x14ac:dyDescent="0.25">
      <c r="B22" s="122" t="str">
        <f>+DOMANDA_BANDO!C49</f>
        <v>acquisto e installazione delle case dell'acqua</v>
      </c>
    </row>
    <row r="23" spans="2:2" x14ac:dyDescent="0.25">
      <c r="B23" s="121" t="str">
        <f>+DOMANDA_BANDO!C43</f>
        <v>attività e costi non correlati e finalizzati alla prevenzione dei rifiuti</v>
      </c>
    </row>
    <row r="26" spans="2:2" x14ac:dyDescent="0.25">
      <c r="B26" t="s">
        <v>140</v>
      </c>
    </row>
    <row r="27" spans="2:2" x14ac:dyDescent="0.25">
      <c r="B27" t="s">
        <v>141</v>
      </c>
    </row>
    <row r="28" spans="2:2" x14ac:dyDescent="0.25">
      <c r="B28" t="s">
        <v>139</v>
      </c>
    </row>
    <row r="29" spans="2:2" x14ac:dyDescent="0.25">
      <c r="B29"/>
    </row>
    <row r="30" spans="2:2" x14ac:dyDescent="0.25">
      <c r="B30"/>
    </row>
  </sheetData>
  <mergeCells count="1">
    <mergeCell ref="B9:C9"/>
  </mergeCells>
  <pageMargins left="0.7" right="0.7" top="0.75" bottom="0.75" header="0.3" footer="0.3"/>
  <tableParts count="4">
    <tablePart r:id="rId1"/>
    <tablePart r:id="rId2"/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86"/>
  <sheetViews>
    <sheetView topLeftCell="E18" zoomScale="85" zoomScaleNormal="85" workbookViewId="0">
      <selection activeCell="E18" sqref="A1:IV65536"/>
    </sheetView>
  </sheetViews>
  <sheetFormatPr defaultRowHeight="15" x14ac:dyDescent="0.25"/>
  <cols>
    <col min="1" max="1" width="8.85546875" style="19" customWidth="1"/>
    <col min="2" max="2" width="43.7109375" style="19" customWidth="1"/>
    <col min="3" max="3" width="51.85546875" style="19" customWidth="1"/>
    <col min="4" max="4" width="72.7109375" style="19" customWidth="1"/>
    <col min="5" max="5" width="64.7109375" style="19" customWidth="1"/>
    <col min="6" max="6" width="36.28515625" style="19" customWidth="1"/>
    <col min="7" max="7" width="27" style="19" customWidth="1"/>
    <col min="8" max="8" width="31.28515625" style="19" customWidth="1"/>
    <col min="9" max="9" width="154.28515625" style="19" customWidth="1"/>
    <col min="10" max="10" width="124.7109375" style="19" customWidth="1"/>
    <col min="11" max="11" width="17.28515625" style="19" customWidth="1"/>
    <col min="12" max="12" width="21.5703125" style="19" customWidth="1"/>
    <col min="13" max="16384" width="9.140625" style="19"/>
  </cols>
  <sheetData>
    <row r="1" spans="1:12" ht="21" x14ac:dyDescent="0.25">
      <c r="B1" s="20" t="s">
        <v>64</v>
      </c>
      <c r="C1" s="21"/>
      <c r="D1" s="20" t="s">
        <v>65</v>
      </c>
      <c r="E1" s="21"/>
      <c r="F1" s="22"/>
      <c r="G1" s="22"/>
      <c r="H1" s="22"/>
      <c r="I1" s="22"/>
    </row>
    <row r="2" spans="1:12" ht="21" x14ac:dyDescent="0.25">
      <c r="J2" s="23" t="s">
        <v>66</v>
      </c>
      <c r="L2" s="24" t="s">
        <v>67</v>
      </c>
    </row>
    <row r="3" spans="1:12" ht="18.75" x14ac:dyDescent="0.25">
      <c r="B3" s="25" t="s">
        <v>15</v>
      </c>
      <c r="J3" s="26"/>
    </row>
    <row r="4" spans="1:12" ht="18.75" x14ac:dyDescent="0.3">
      <c r="A4" s="27"/>
      <c r="B4" s="28" t="s">
        <v>19</v>
      </c>
      <c r="C4" s="29">
        <f>ente_nome</f>
        <v>0</v>
      </c>
      <c r="D4" s="29"/>
      <c r="E4" s="29"/>
      <c r="F4" s="30"/>
      <c r="G4" s="31"/>
      <c r="H4" s="31"/>
      <c r="I4" s="31"/>
      <c r="J4" s="32" t="s">
        <v>68</v>
      </c>
      <c r="K4" s="33"/>
      <c r="L4" s="34" t="s">
        <v>69</v>
      </c>
    </row>
    <row r="5" spans="1:12" ht="18.75" x14ac:dyDescent="0.3">
      <c r="A5" s="27"/>
      <c r="B5" s="35"/>
      <c r="D5" s="27"/>
      <c r="E5" s="36"/>
      <c r="F5" s="37"/>
      <c r="G5" s="37"/>
      <c r="H5" s="37"/>
      <c r="I5" s="37"/>
      <c r="J5" s="32" t="s">
        <v>70</v>
      </c>
      <c r="K5" s="33"/>
      <c r="L5" s="34"/>
    </row>
    <row r="6" spans="1:12" ht="18.75" x14ac:dyDescent="0.3">
      <c r="B6" s="38" t="s">
        <v>28</v>
      </c>
      <c r="C6" s="35"/>
      <c r="F6" s="27"/>
      <c r="G6" s="27"/>
      <c r="H6" s="27"/>
      <c r="I6" s="27"/>
      <c r="J6" s="32" t="s">
        <v>71</v>
      </c>
      <c r="K6" s="33"/>
      <c r="L6" s="34"/>
    </row>
    <row r="7" spans="1:12" ht="18.75" x14ac:dyDescent="0.3">
      <c r="A7" s="27"/>
      <c r="B7" s="28" t="s">
        <v>29</v>
      </c>
      <c r="C7" s="29">
        <f>prog_titolo</f>
        <v>0</v>
      </c>
      <c r="D7" s="29"/>
      <c r="E7" s="29"/>
      <c r="F7" s="30"/>
      <c r="G7" s="31"/>
      <c r="H7" s="31"/>
      <c r="I7" s="31"/>
      <c r="J7" s="32" t="s">
        <v>72</v>
      </c>
      <c r="K7" s="33"/>
      <c r="L7" s="34"/>
    </row>
    <row r="8" spans="1:12" ht="18.75" x14ac:dyDescent="0.3">
      <c r="A8" s="27"/>
      <c r="B8" s="28" t="s">
        <v>13</v>
      </c>
      <c r="C8" s="29">
        <f>prog_tipologia</f>
        <v>0</v>
      </c>
      <c r="D8" s="39" t="s">
        <v>73</v>
      </c>
      <c r="E8" s="40"/>
      <c r="J8" s="32" t="s">
        <v>74</v>
      </c>
      <c r="K8" s="33"/>
      <c r="L8" s="34" t="s">
        <v>75</v>
      </c>
    </row>
    <row r="9" spans="1:12" ht="18" customHeight="1" x14ac:dyDescent="0.3">
      <c r="A9" s="27"/>
      <c r="B9" s="28" t="s">
        <v>59</v>
      </c>
      <c r="C9" s="41" t="e">
        <f>prog_magg_massimale</f>
        <v>#REF!</v>
      </c>
      <c r="D9" s="42" t="s">
        <v>92</v>
      </c>
      <c r="E9" s="40"/>
      <c r="J9" s="32"/>
      <c r="K9" s="33"/>
      <c r="L9" s="34"/>
    </row>
    <row r="10" spans="1:12" ht="18.75" x14ac:dyDescent="0.3">
      <c r="A10" s="27"/>
      <c r="B10" s="28" t="s">
        <v>14</v>
      </c>
      <c r="C10" s="43" t="b">
        <f>prog_massimale</f>
        <v>0</v>
      </c>
      <c r="D10" s="27"/>
      <c r="E10" s="44" t="str">
        <f>IF(LEFT(E8,1)="1",IF(E9="progetto di tipo 1 presentato da capoluogo di provincia",60000,30000),IF(LEFT(E8,1)="2",IF(E9="progetto di tipo 2 o 3 con partecipazione del comune di Bologna",200000,120000),IF(LEFT(E8,1)="3",IF(E9="progetto di tipo 2 o 3 con partecipazione del comune di Bologna",200000,120000),IF(ISBLANK(E8),""))))</f>
        <v/>
      </c>
      <c r="J10" s="32" t="s">
        <v>76</v>
      </c>
      <c r="K10" s="33"/>
      <c r="L10" s="34" t="s">
        <v>107</v>
      </c>
    </row>
    <row r="11" spans="1:12" ht="18.75" x14ac:dyDescent="0.3">
      <c r="A11" s="27"/>
      <c r="B11" s="28" t="s">
        <v>30</v>
      </c>
      <c r="C11" s="45">
        <f>prog_altri_soggetti</f>
        <v>0</v>
      </c>
      <c r="D11" s="46"/>
      <c r="J11" s="32" t="s">
        <v>77</v>
      </c>
      <c r="K11" s="33"/>
      <c r="L11" s="34"/>
    </row>
    <row r="12" spans="1:12" ht="37.5" x14ac:dyDescent="0.3">
      <c r="A12" s="27"/>
      <c r="B12" s="28" t="s">
        <v>31</v>
      </c>
      <c r="C12" s="29" t="e">
        <f>prog_priorita</f>
        <v>#REF!</v>
      </c>
      <c r="D12" s="39" t="s">
        <v>78</v>
      </c>
      <c r="E12" s="40"/>
      <c r="J12" s="32" t="s">
        <v>79</v>
      </c>
      <c r="K12" s="33"/>
      <c r="L12" s="34"/>
    </row>
    <row r="13" spans="1:12" ht="18.75" customHeight="1" x14ac:dyDescent="0.3">
      <c r="A13" s="27"/>
      <c r="B13" s="28" t="s">
        <v>48</v>
      </c>
      <c r="C13" s="47">
        <f>prog_luogo</f>
        <v>0</v>
      </c>
      <c r="D13" s="30"/>
      <c r="J13" s="32" t="s">
        <v>80</v>
      </c>
      <c r="K13" s="33"/>
      <c r="L13" s="34"/>
    </row>
    <row r="14" spans="1:12" ht="18.75" x14ac:dyDescent="0.3">
      <c r="A14" s="27"/>
      <c r="B14" s="28" t="s">
        <v>49</v>
      </c>
      <c r="C14" s="47">
        <f>prog_periodo</f>
        <v>0</v>
      </c>
      <c r="D14" s="30"/>
      <c r="J14" s="32" t="s">
        <v>81</v>
      </c>
      <c r="K14" s="33"/>
      <c r="L14" s="34"/>
    </row>
    <row r="15" spans="1:12" ht="37.5" x14ac:dyDescent="0.3">
      <c r="A15" s="27"/>
      <c r="B15" s="28" t="s">
        <v>34</v>
      </c>
      <c r="C15" s="48">
        <f>prog_rifprev</f>
        <v>0</v>
      </c>
      <c r="D15" s="30"/>
      <c r="J15" s="32" t="s">
        <v>82</v>
      </c>
      <c r="K15" s="33"/>
      <c r="L15" s="34"/>
    </row>
    <row r="16" spans="1:12" ht="18.75" x14ac:dyDescent="0.3">
      <c r="A16" s="49"/>
      <c r="B16" s="28" t="s">
        <v>105</v>
      </c>
      <c r="C16" s="48" t="e">
        <f>punteggo_tot</f>
        <v>#REF!</v>
      </c>
      <c r="D16" s="39" t="s">
        <v>106</v>
      </c>
      <c r="E16" s="40"/>
      <c r="F16" s="46"/>
      <c r="G16" s="46"/>
      <c r="H16" s="46"/>
      <c r="I16" s="46"/>
      <c r="K16" s="33"/>
      <c r="L16" s="34"/>
    </row>
    <row r="17" spans="1:10" ht="18.75" x14ac:dyDescent="0.3">
      <c r="A17" s="27"/>
      <c r="D17" s="50"/>
      <c r="E17" s="36"/>
      <c r="F17" s="46"/>
      <c r="G17" s="46"/>
      <c r="H17" s="46"/>
      <c r="I17" s="51"/>
      <c r="J17" s="52"/>
    </row>
    <row r="18" spans="1:10" ht="18.75" x14ac:dyDescent="0.3">
      <c r="A18" s="27"/>
      <c r="F18" s="46"/>
      <c r="G18" s="46"/>
      <c r="H18" s="46"/>
      <c r="J18" s="27"/>
    </row>
    <row r="19" spans="1:10" ht="18.75" x14ac:dyDescent="0.3">
      <c r="B19" s="38" t="s">
        <v>83</v>
      </c>
      <c r="C19" s="27"/>
      <c r="F19" s="53" t="s">
        <v>4</v>
      </c>
      <c r="J19" s="27"/>
    </row>
    <row r="20" spans="1:10" ht="37.5" x14ac:dyDescent="0.3">
      <c r="A20" s="27"/>
      <c r="B20" s="54" t="s">
        <v>33</v>
      </c>
      <c r="C20" s="55"/>
      <c r="D20" s="56" t="s">
        <v>84</v>
      </c>
      <c r="E20" s="56" t="s">
        <v>85</v>
      </c>
      <c r="F20" s="57" t="s">
        <v>3</v>
      </c>
      <c r="G20" s="58" t="s">
        <v>86</v>
      </c>
      <c r="H20" s="59" t="s">
        <v>87</v>
      </c>
      <c r="J20" s="27"/>
    </row>
    <row r="21" spans="1:10" ht="37.5" x14ac:dyDescent="0.3">
      <c r="A21" s="27"/>
      <c r="B21" s="60" t="s">
        <v>2</v>
      </c>
      <c r="C21" s="28" t="s">
        <v>63</v>
      </c>
      <c r="D21" s="61">
        <f>costi_non_amm</f>
        <v>0</v>
      </c>
      <c r="E21" s="62">
        <f t="shared" ref="E21:E26" si="0">SUMIF($E$41:$E$70,C21,$C$41:$C$70)</f>
        <v>0</v>
      </c>
      <c r="F21" s="63">
        <v>0</v>
      </c>
      <c r="G21" s="62">
        <f t="shared" ref="G21:G26" si="1">+E21*F21</f>
        <v>0</v>
      </c>
      <c r="H21" s="64"/>
      <c r="J21" s="27"/>
    </row>
    <row r="22" spans="1:10" ht="37.5" x14ac:dyDescent="0.3">
      <c r="A22" s="27"/>
      <c r="B22" s="28" t="s">
        <v>53</v>
      </c>
      <c r="C22" s="28" t="s">
        <v>6</v>
      </c>
      <c r="D22" s="61">
        <f>costi_pieni</f>
        <v>0</v>
      </c>
      <c r="E22" s="62">
        <f t="shared" si="0"/>
        <v>0</v>
      </c>
      <c r="F22" s="65">
        <v>1</v>
      </c>
      <c r="G22" s="62">
        <f t="shared" si="1"/>
        <v>0</v>
      </c>
      <c r="H22" s="64"/>
      <c r="J22" s="27"/>
    </row>
    <row r="23" spans="1:10" ht="37.5" x14ac:dyDescent="0.3">
      <c r="A23" s="27"/>
      <c r="B23" s="28" t="s">
        <v>53</v>
      </c>
      <c r="C23" s="28" t="s">
        <v>55</v>
      </c>
      <c r="D23" s="61" t="e">
        <f>costi_formaz_pieni</f>
        <v>#REF!</v>
      </c>
      <c r="E23" s="62">
        <f t="shared" si="0"/>
        <v>0</v>
      </c>
      <c r="F23" s="65">
        <v>1</v>
      </c>
      <c r="G23" s="62">
        <f t="shared" si="1"/>
        <v>0</v>
      </c>
      <c r="H23" s="64"/>
      <c r="I23" s="66"/>
      <c r="J23" s="27"/>
    </row>
    <row r="24" spans="1:10" ht="37.5" x14ac:dyDescent="0.3">
      <c r="A24" s="27"/>
      <c r="B24" s="28" t="s">
        <v>54</v>
      </c>
      <c r="C24" s="28" t="s">
        <v>8</v>
      </c>
      <c r="D24" s="61">
        <f>costi_parz</f>
        <v>0</v>
      </c>
      <c r="E24" s="62">
        <f t="shared" si="0"/>
        <v>0</v>
      </c>
      <c r="F24" s="65">
        <v>0.5</v>
      </c>
      <c r="G24" s="62">
        <f t="shared" si="1"/>
        <v>0</v>
      </c>
      <c r="H24" s="64"/>
      <c r="J24" s="27"/>
    </row>
    <row r="25" spans="1:10" ht="37.5" x14ac:dyDescent="0.3">
      <c r="A25" s="27"/>
      <c r="B25" s="28" t="s">
        <v>54</v>
      </c>
      <c r="C25" s="28" t="s">
        <v>9</v>
      </c>
      <c r="D25" s="61">
        <f>costi_formaz_parz</f>
        <v>0</v>
      </c>
      <c r="E25" s="62">
        <f t="shared" si="0"/>
        <v>0</v>
      </c>
      <c r="F25" s="65">
        <v>0.5</v>
      </c>
      <c r="G25" s="62">
        <f t="shared" si="1"/>
        <v>0</v>
      </c>
      <c r="H25" s="64"/>
      <c r="I25" s="50"/>
      <c r="J25" s="27"/>
    </row>
    <row r="26" spans="1:10" ht="93.75" x14ac:dyDescent="0.3">
      <c r="A26" s="27"/>
      <c r="B26" s="28" t="s">
        <v>54</v>
      </c>
      <c r="C26" s="28" t="s">
        <v>94</v>
      </c>
      <c r="D26" s="61">
        <f>costi_att_parz</f>
        <v>0</v>
      </c>
      <c r="E26" s="62">
        <f t="shared" si="0"/>
        <v>0</v>
      </c>
      <c r="F26" s="65">
        <v>0.7</v>
      </c>
      <c r="G26" s="62">
        <f t="shared" si="1"/>
        <v>0</v>
      </c>
      <c r="H26" s="64"/>
      <c r="I26" s="27"/>
      <c r="J26" s="27"/>
    </row>
    <row r="27" spans="1:10" ht="18.75" x14ac:dyDescent="0.3">
      <c r="A27" s="27"/>
      <c r="B27" s="67" t="s">
        <v>0</v>
      </c>
      <c r="C27" s="67"/>
      <c r="D27" s="68" t="e">
        <f>SUM(D21:D26)</f>
        <v>#REF!</v>
      </c>
      <c r="E27" s="69">
        <f>SUM(E21:E26)</f>
        <v>0</v>
      </c>
      <c r="F27" s="51"/>
      <c r="G27" s="51"/>
      <c r="H27" s="51"/>
      <c r="I27" s="51"/>
      <c r="J27" s="27"/>
    </row>
    <row r="28" spans="1:10" ht="18.75" x14ac:dyDescent="0.3">
      <c r="A28" s="27"/>
      <c r="B28" s="35"/>
      <c r="C28" s="35"/>
      <c r="D28" s="50"/>
      <c r="E28" s="36"/>
      <c r="F28" s="51"/>
      <c r="G28" s="51"/>
      <c r="H28" s="51"/>
      <c r="J28" s="27"/>
    </row>
    <row r="29" spans="1:10" ht="18.75" x14ac:dyDescent="0.3">
      <c r="A29" s="27"/>
      <c r="C29" s="70" t="s">
        <v>56</v>
      </c>
      <c r="D29" s="21"/>
      <c r="E29" s="71"/>
      <c r="F29" s="72">
        <f>+SUM(G21:G26)</f>
        <v>0</v>
      </c>
      <c r="J29" s="27"/>
    </row>
    <row r="30" spans="1:10" ht="18.75" x14ac:dyDescent="0.3">
      <c r="A30" s="27"/>
      <c r="C30" s="73"/>
      <c r="D30" s="74"/>
      <c r="E30" s="73"/>
      <c r="F30" s="73"/>
      <c r="J30" s="27"/>
    </row>
    <row r="31" spans="1:10" ht="18.75" x14ac:dyDescent="0.3">
      <c r="A31" s="27"/>
      <c r="C31" s="70" t="s">
        <v>10</v>
      </c>
      <c r="D31" s="21"/>
      <c r="E31" s="21"/>
      <c r="F31" s="75">
        <f>contr_percentuale</f>
        <v>0</v>
      </c>
      <c r="J31" s="27"/>
    </row>
    <row r="32" spans="1:10" ht="18.75" x14ac:dyDescent="0.3">
      <c r="A32" s="27"/>
      <c r="C32" s="73"/>
      <c r="D32" s="76"/>
      <c r="E32" s="77"/>
      <c r="F32" s="78" t="str">
        <f>IF(ISBLANK(F31),"DATO OBBLIGATORIO!","")</f>
        <v/>
      </c>
      <c r="J32" s="27"/>
    </row>
    <row r="33" spans="1:10" ht="18.75" x14ac:dyDescent="0.3">
      <c r="A33" s="27"/>
      <c r="C33" s="70" t="s">
        <v>88</v>
      </c>
      <c r="D33" s="21"/>
      <c r="E33" s="79"/>
      <c r="F33" s="80">
        <f>+MIN(ROUND(F29*ROUND(F31,4),0),E10)</f>
        <v>0</v>
      </c>
      <c r="J33" s="27"/>
    </row>
    <row r="34" spans="1:10" ht="18.75" x14ac:dyDescent="0.3">
      <c r="A34" s="27"/>
      <c r="B34" s="81"/>
      <c r="C34" s="82"/>
      <c r="E34" s="31"/>
      <c r="F34" s="66" t="str">
        <f>IF(F33&lt;4000,"ATTENZIONE, VALORE DI CONTRIBUTO INFERIORE AL LIMITE MINIMO!","")</f>
        <v>ATTENZIONE, VALORE DI CONTRIBUTO INFERIORE AL LIMITE MINIMO!</v>
      </c>
      <c r="G34" s="66"/>
      <c r="H34" s="66"/>
      <c r="J34" s="31"/>
    </row>
    <row r="35" spans="1:10" ht="18.75" x14ac:dyDescent="0.3">
      <c r="A35" s="27"/>
      <c r="B35" s="205" t="s">
        <v>12</v>
      </c>
      <c r="C35" s="206"/>
      <c r="D35" s="83" t="e">
        <f>+D27-F33</f>
        <v>#REF!</v>
      </c>
      <c r="J35" s="52"/>
    </row>
    <row r="36" spans="1:10" ht="18.75" x14ac:dyDescent="0.3">
      <c r="A36" s="27"/>
      <c r="B36" s="205" t="s">
        <v>1</v>
      </c>
      <c r="C36" s="206"/>
      <c r="D36" s="61">
        <f>altri_contributi</f>
        <v>0</v>
      </c>
      <c r="E36" s="35"/>
      <c r="F36" s="50"/>
      <c r="G36" s="50"/>
      <c r="H36" s="50"/>
    </row>
    <row r="37" spans="1:10" ht="18.75" x14ac:dyDescent="0.3">
      <c r="A37" s="27"/>
      <c r="B37" s="27"/>
      <c r="C37" s="27"/>
      <c r="D37" s="27"/>
      <c r="E37" s="27"/>
      <c r="F37" s="27"/>
      <c r="G37" s="27"/>
      <c r="H37" s="27"/>
    </row>
    <row r="38" spans="1:10" ht="18.75" x14ac:dyDescent="0.3">
      <c r="A38" s="27"/>
      <c r="J38" s="27"/>
    </row>
    <row r="39" spans="1:10" ht="18.75" x14ac:dyDescent="0.3">
      <c r="B39" s="38" t="s">
        <v>89</v>
      </c>
      <c r="C39" s="84"/>
      <c r="E39" s="27"/>
      <c r="J39" s="27"/>
    </row>
    <row r="40" spans="1:10" ht="18.75" x14ac:dyDescent="0.3">
      <c r="B40" s="54" t="s">
        <v>90</v>
      </c>
      <c r="C40" s="56" t="s">
        <v>7</v>
      </c>
      <c r="D40" s="55" t="s">
        <v>60</v>
      </c>
      <c r="E40" s="85" t="s">
        <v>93</v>
      </c>
      <c r="F40" s="85" t="s">
        <v>95</v>
      </c>
      <c r="I40" s="86" t="s">
        <v>98</v>
      </c>
    </row>
    <row r="41" spans="1:10" ht="18.75" x14ac:dyDescent="0.3">
      <c r="B41" s="87">
        <f>+Quadro_Economico!B13</f>
        <v>0</v>
      </c>
      <c r="C41" s="88">
        <f>+Quadro_Economico!C13</f>
        <v>0</v>
      </c>
      <c r="D41" s="89">
        <f>+Quadro_Economico!D13</f>
        <v>0</v>
      </c>
      <c r="E41" s="90"/>
      <c r="F41" s="90" t="str">
        <f>+IF(E41=D41,"NO","SI")</f>
        <v>NO</v>
      </c>
      <c r="I41" s="91" t="s">
        <v>63</v>
      </c>
    </row>
    <row r="42" spans="1:10" ht="18.75" x14ac:dyDescent="0.3">
      <c r="B42" s="87">
        <f>+Quadro_Economico!B14</f>
        <v>0</v>
      </c>
      <c r="C42" s="88">
        <f>+Quadro_Economico!C14</f>
        <v>0</v>
      </c>
      <c r="D42" s="89">
        <f>+Quadro_Economico!D14</f>
        <v>0</v>
      </c>
      <c r="E42" s="90"/>
      <c r="F42" s="90" t="str">
        <f t="shared" ref="F42:F69" si="2">+IF(E42=D42,"NO","SI")</f>
        <v>NO</v>
      </c>
      <c r="I42" s="91" t="s">
        <v>6</v>
      </c>
    </row>
    <row r="43" spans="1:10" ht="18.75" x14ac:dyDescent="0.3">
      <c r="B43" s="87">
        <f>+Quadro_Economico!B15</f>
        <v>0</v>
      </c>
      <c r="C43" s="88">
        <f>+Quadro_Economico!C15</f>
        <v>0</v>
      </c>
      <c r="D43" s="89">
        <f>+Quadro_Economico!D15</f>
        <v>0</v>
      </c>
      <c r="E43" s="90"/>
      <c r="F43" s="90" t="str">
        <f t="shared" si="2"/>
        <v>NO</v>
      </c>
      <c r="I43" s="91" t="s">
        <v>55</v>
      </c>
    </row>
    <row r="44" spans="1:10" ht="18.75" x14ac:dyDescent="0.3">
      <c r="B44" s="87">
        <f>+Quadro_Economico!B16</f>
        <v>0</v>
      </c>
      <c r="C44" s="88">
        <f>+Quadro_Economico!C16</f>
        <v>0</v>
      </c>
      <c r="D44" s="89">
        <f>+Quadro_Economico!D16</f>
        <v>0</v>
      </c>
      <c r="E44" s="90"/>
      <c r="F44" s="90" t="str">
        <f t="shared" si="2"/>
        <v>NO</v>
      </c>
      <c r="I44" s="91" t="s">
        <v>8</v>
      </c>
    </row>
    <row r="45" spans="1:10" ht="18.75" x14ac:dyDescent="0.3">
      <c r="B45" s="87">
        <f>+Quadro_Economico!B17</f>
        <v>0</v>
      </c>
      <c r="C45" s="88">
        <f>+Quadro_Economico!C17</f>
        <v>0</v>
      </c>
      <c r="D45" s="89">
        <f>+Quadro_Economico!D17</f>
        <v>0</v>
      </c>
      <c r="E45" s="90"/>
      <c r="F45" s="90" t="str">
        <f t="shared" si="2"/>
        <v>NO</v>
      </c>
      <c r="I45" s="91" t="s">
        <v>9</v>
      </c>
    </row>
    <row r="46" spans="1:10" ht="18" customHeight="1" x14ac:dyDescent="0.3">
      <c r="B46" s="87">
        <f>+Quadro_Economico!B18</f>
        <v>0</v>
      </c>
      <c r="C46" s="88">
        <f>+Quadro_Economico!C18</f>
        <v>0</v>
      </c>
      <c r="D46" s="89">
        <f>+Quadro_Economico!D18</f>
        <v>0</v>
      </c>
      <c r="E46" s="90"/>
      <c r="F46" s="90" t="str">
        <f t="shared" si="2"/>
        <v>NO</v>
      </c>
      <c r="I46" s="92" t="s">
        <v>94</v>
      </c>
    </row>
    <row r="47" spans="1:10" ht="18.75" x14ac:dyDescent="0.3">
      <c r="B47" s="87">
        <f>+Quadro_Economico!B19</f>
        <v>0</v>
      </c>
      <c r="C47" s="88">
        <f>+Quadro_Economico!C19</f>
        <v>0</v>
      </c>
      <c r="D47" s="89">
        <f>+Quadro_Economico!D19</f>
        <v>0</v>
      </c>
      <c r="E47" s="90"/>
      <c r="F47" s="90" t="str">
        <f t="shared" si="2"/>
        <v>NO</v>
      </c>
    </row>
    <row r="48" spans="1:10" ht="18.75" x14ac:dyDescent="0.3">
      <c r="B48" s="87">
        <f>+Quadro_Economico!B20</f>
        <v>0</v>
      </c>
      <c r="C48" s="88">
        <f>+Quadro_Economico!C20</f>
        <v>0</v>
      </c>
      <c r="D48" s="89">
        <f>+Quadro_Economico!D20</f>
        <v>0</v>
      </c>
      <c r="E48" s="90"/>
      <c r="F48" s="90" t="str">
        <f t="shared" si="2"/>
        <v>NO</v>
      </c>
    </row>
    <row r="49" spans="2:6" ht="18.75" x14ac:dyDescent="0.3">
      <c r="B49" s="87">
        <f>+Quadro_Economico!B21</f>
        <v>0</v>
      </c>
      <c r="C49" s="88">
        <f>+Quadro_Economico!C21</f>
        <v>0</v>
      </c>
      <c r="D49" s="89">
        <f>+Quadro_Economico!D21</f>
        <v>0</v>
      </c>
      <c r="E49" s="90"/>
      <c r="F49" s="90" t="str">
        <f t="shared" si="2"/>
        <v>NO</v>
      </c>
    </row>
    <row r="50" spans="2:6" ht="18.75" x14ac:dyDescent="0.3">
      <c r="B50" s="87">
        <f>+Quadro_Economico!B22</f>
        <v>0</v>
      </c>
      <c r="C50" s="88">
        <f>+Quadro_Economico!C22</f>
        <v>0</v>
      </c>
      <c r="D50" s="89">
        <f>+Quadro_Economico!D22</f>
        <v>0</v>
      </c>
      <c r="E50" s="90"/>
      <c r="F50" s="90" t="str">
        <f t="shared" si="2"/>
        <v>NO</v>
      </c>
    </row>
    <row r="51" spans="2:6" ht="18.75" x14ac:dyDescent="0.3">
      <c r="B51" s="87">
        <f>+Quadro_Economico!B23</f>
        <v>0</v>
      </c>
      <c r="C51" s="88">
        <f>+Quadro_Economico!C23</f>
        <v>0</v>
      </c>
      <c r="D51" s="89">
        <f>+Quadro_Economico!D23</f>
        <v>0</v>
      </c>
      <c r="E51" s="90"/>
      <c r="F51" s="90" t="str">
        <f t="shared" si="2"/>
        <v>NO</v>
      </c>
    </row>
    <row r="52" spans="2:6" ht="18.75" x14ac:dyDescent="0.3">
      <c r="B52" s="87">
        <f>+Quadro_Economico!B24</f>
        <v>0</v>
      </c>
      <c r="C52" s="88">
        <f>+Quadro_Economico!C24</f>
        <v>0</v>
      </c>
      <c r="D52" s="89">
        <f>+Quadro_Economico!D24</f>
        <v>0</v>
      </c>
      <c r="E52" s="90"/>
      <c r="F52" s="90" t="str">
        <f t="shared" si="2"/>
        <v>NO</v>
      </c>
    </row>
    <row r="53" spans="2:6" ht="18.75" x14ac:dyDescent="0.3">
      <c r="B53" s="87">
        <f>+Quadro_Economico!B25</f>
        <v>0</v>
      </c>
      <c r="C53" s="88">
        <f>+Quadro_Economico!C25</f>
        <v>0</v>
      </c>
      <c r="D53" s="89">
        <f>+Quadro_Economico!D25</f>
        <v>0</v>
      </c>
      <c r="E53" s="90"/>
      <c r="F53" s="90" t="str">
        <f t="shared" si="2"/>
        <v>NO</v>
      </c>
    </row>
    <row r="54" spans="2:6" ht="18.75" x14ac:dyDescent="0.3">
      <c r="B54" s="87">
        <f>+Quadro_Economico!B26</f>
        <v>0</v>
      </c>
      <c r="C54" s="88">
        <f>+Quadro_Economico!C26</f>
        <v>0</v>
      </c>
      <c r="D54" s="89">
        <f>+Quadro_Economico!D26</f>
        <v>0</v>
      </c>
      <c r="E54" s="90"/>
      <c r="F54" s="90" t="str">
        <f t="shared" si="2"/>
        <v>NO</v>
      </c>
    </row>
    <row r="55" spans="2:6" ht="18.75" x14ac:dyDescent="0.3">
      <c r="B55" s="87">
        <f>+Quadro_Economico!B27</f>
        <v>0</v>
      </c>
      <c r="C55" s="88">
        <f>+Quadro_Economico!C27</f>
        <v>0</v>
      </c>
      <c r="D55" s="89">
        <f>+Quadro_Economico!D27</f>
        <v>0</v>
      </c>
      <c r="E55" s="90"/>
      <c r="F55" s="90" t="str">
        <f t="shared" si="2"/>
        <v>NO</v>
      </c>
    </row>
    <row r="56" spans="2:6" ht="18.75" x14ac:dyDescent="0.3">
      <c r="B56" s="87">
        <f>+Quadro_Economico!B28</f>
        <v>0</v>
      </c>
      <c r="C56" s="88">
        <f>+Quadro_Economico!C28</f>
        <v>0</v>
      </c>
      <c r="D56" s="89">
        <f>+Quadro_Economico!D28</f>
        <v>0</v>
      </c>
      <c r="E56" s="90"/>
      <c r="F56" s="90" t="str">
        <f t="shared" si="2"/>
        <v>NO</v>
      </c>
    </row>
    <row r="57" spans="2:6" ht="18.75" x14ac:dyDescent="0.3">
      <c r="B57" s="87">
        <f>+Quadro_Economico!B29</f>
        <v>0</v>
      </c>
      <c r="C57" s="88">
        <f>+Quadro_Economico!C29</f>
        <v>0</v>
      </c>
      <c r="D57" s="89">
        <f>+Quadro_Economico!D29</f>
        <v>0</v>
      </c>
      <c r="E57" s="90"/>
      <c r="F57" s="90" t="str">
        <f t="shared" si="2"/>
        <v>NO</v>
      </c>
    </row>
    <row r="58" spans="2:6" ht="18.75" x14ac:dyDescent="0.3">
      <c r="B58" s="87">
        <f>+Quadro_Economico!B30</f>
        <v>0</v>
      </c>
      <c r="C58" s="88">
        <f>+Quadro_Economico!C20</f>
        <v>0</v>
      </c>
      <c r="D58" s="89">
        <f>+Quadro_Economico!D20</f>
        <v>0</v>
      </c>
      <c r="E58" s="90"/>
      <c r="F58" s="90" t="str">
        <f t="shared" si="2"/>
        <v>NO</v>
      </c>
    </row>
    <row r="59" spans="2:6" ht="18.75" x14ac:dyDescent="0.3">
      <c r="B59" s="87">
        <f>+Quadro_Economico!B31</f>
        <v>0</v>
      </c>
      <c r="C59" s="88">
        <f>+Quadro_Economico!C21</f>
        <v>0</v>
      </c>
      <c r="D59" s="89">
        <f>+Quadro_Economico!D21</f>
        <v>0</v>
      </c>
      <c r="E59" s="90"/>
      <c r="F59" s="90" t="str">
        <f>+IF(E59=D59,"NO","SI")</f>
        <v>NO</v>
      </c>
    </row>
    <row r="60" spans="2:6" ht="18.75" x14ac:dyDescent="0.3">
      <c r="B60" s="87">
        <f>+Quadro_Economico!B32</f>
        <v>0</v>
      </c>
      <c r="C60" s="88">
        <f>+Quadro_Economico!C22</f>
        <v>0</v>
      </c>
      <c r="D60" s="89">
        <f>+Quadro_Economico!D22</f>
        <v>0</v>
      </c>
      <c r="E60" s="90"/>
      <c r="F60" s="90" t="str">
        <f t="shared" si="2"/>
        <v>NO</v>
      </c>
    </row>
    <row r="61" spans="2:6" ht="18.75" x14ac:dyDescent="0.3">
      <c r="B61" s="87">
        <f>+Quadro_Economico!B33</f>
        <v>0</v>
      </c>
      <c r="C61" s="88">
        <f>+Quadro_Economico!C23</f>
        <v>0</v>
      </c>
      <c r="D61" s="89">
        <f>+Quadro_Economico!D23</f>
        <v>0</v>
      </c>
      <c r="E61" s="90"/>
      <c r="F61" s="90" t="str">
        <f>+IF(E61=D61,"NO","SI")</f>
        <v>NO</v>
      </c>
    </row>
    <row r="62" spans="2:6" ht="18.75" x14ac:dyDescent="0.3">
      <c r="B62" s="87">
        <f>+Quadro_Economico!B34</f>
        <v>0</v>
      </c>
      <c r="C62" s="88">
        <f>+Quadro_Economico!C24</f>
        <v>0</v>
      </c>
      <c r="D62" s="89">
        <f>+Quadro_Economico!D24</f>
        <v>0</v>
      </c>
      <c r="E62" s="90"/>
      <c r="F62" s="90" t="str">
        <f t="shared" si="2"/>
        <v>NO</v>
      </c>
    </row>
    <row r="63" spans="2:6" ht="18.75" x14ac:dyDescent="0.3">
      <c r="B63" s="87">
        <f>+Quadro_Economico!B35</f>
        <v>0</v>
      </c>
      <c r="C63" s="88">
        <f>+Quadro_Economico!C25</f>
        <v>0</v>
      </c>
      <c r="D63" s="89">
        <f>+Quadro_Economico!D25</f>
        <v>0</v>
      </c>
      <c r="E63" s="90"/>
      <c r="F63" s="90" t="str">
        <f>+IF(E63=D63,"NO","SI")</f>
        <v>NO</v>
      </c>
    </row>
    <row r="64" spans="2:6" ht="18.75" x14ac:dyDescent="0.3">
      <c r="B64" s="87">
        <f>+Quadro_Economico!B36</f>
        <v>0</v>
      </c>
      <c r="C64" s="88">
        <f>+Quadro_Economico!C26</f>
        <v>0</v>
      </c>
      <c r="D64" s="89">
        <f>+Quadro_Economico!D26</f>
        <v>0</v>
      </c>
      <c r="E64" s="90"/>
      <c r="F64" s="90" t="str">
        <f t="shared" si="2"/>
        <v>NO</v>
      </c>
    </row>
    <row r="65" spans="2:8" ht="18.75" x14ac:dyDescent="0.3">
      <c r="B65" s="87">
        <f>+Quadro_Economico!B37</f>
        <v>0</v>
      </c>
      <c r="C65" s="88">
        <f>+Quadro_Economico!C27</f>
        <v>0</v>
      </c>
      <c r="D65" s="89">
        <f>+Quadro_Economico!D27</f>
        <v>0</v>
      </c>
      <c r="E65" s="90"/>
      <c r="F65" s="90" t="str">
        <f>+IF(E65=D65,"NO","SI")</f>
        <v>NO</v>
      </c>
    </row>
    <row r="66" spans="2:8" ht="18.75" x14ac:dyDescent="0.3">
      <c r="B66" s="87">
        <f>+Quadro_Economico!B38</f>
        <v>0</v>
      </c>
      <c r="C66" s="88">
        <f>+Quadro_Economico!C28</f>
        <v>0</v>
      </c>
      <c r="D66" s="89">
        <f>+Quadro_Economico!D28</f>
        <v>0</v>
      </c>
      <c r="E66" s="90"/>
      <c r="F66" s="90" t="str">
        <f t="shared" si="2"/>
        <v>NO</v>
      </c>
    </row>
    <row r="67" spans="2:8" ht="18.75" x14ac:dyDescent="0.3">
      <c r="B67" s="87">
        <f>+Quadro_Economico!B39</f>
        <v>0</v>
      </c>
      <c r="C67" s="88">
        <f>+Quadro_Economico!C29</f>
        <v>0</v>
      </c>
      <c r="D67" s="89">
        <f>+Quadro_Economico!D29</f>
        <v>0</v>
      </c>
      <c r="E67" s="90"/>
      <c r="F67" s="90" t="str">
        <f>+IF(E67=D67,"NO","SI")</f>
        <v>NO</v>
      </c>
    </row>
    <row r="68" spans="2:8" ht="18.75" x14ac:dyDescent="0.3">
      <c r="B68" s="87">
        <f>+Quadro_Economico!B40</f>
        <v>0</v>
      </c>
      <c r="C68" s="88">
        <f>+Quadro_Economico!C30</f>
        <v>0</v>
      </c>
      <c r="D68" s="89">
        <f>+Quadro_Economico!D30</f>
        <v>0</v>
      </c>
      <c r="E68" s="90"/>
      <c r="F68" s="90" t="str">
        <f t="shared" si="2"/>
        <v>NO</v>
      </c>
    </row>
    <row r="69" spans="2:8" ht="18.75" x14ac:dyDescent="0.3">
      <c r="B69" s="87">
        <f>+Quadro_Economico!B41</f>
        <v>0</v>
      </c>
      <c r="C69" s="88">
        <f>+Quadro_Economico!C31</f>
        <v>0</v>
      </c>
      <c r="D69" s="89">
        <f>+Quadro_Economico!D31</f>
        <v>0</v>
      </c>
      <c r="E69" s="90"/>
      <c r="F69" s="90" t="str">
        <f t="shared" si="2"/>
        <v>NO</v>
      </c>
    </row>
    <row r="70" spans="2:8" ht="18.75" x14ac:dyDescent="0.3">
      <c r="B70" s="87">
        <f>+Quadro_Economico!B42</f>
        <v>0</v>
      </c>
      <c r="C70" s="88">
        <f>+Quadro_Economico!C32</f>
        <v>0</v>
      </c>
      <c r="D70" s="89">
        <f>+Quadro_Economico!D32</f>
        <v>0</v>
      </c>
      <c r="E70" s="90"/>
      <c r="F70" s="90" t="str">
        <f>+IF(E70=D70,"NO","SI")</f>
        <v>NO</v>
      </c>
    </row>
    <row r="71" spans="2:8" ht="18.75" x14ac:dyDescent="0.3">
      <c r="C71" s="27"/>
      <c r="D71" s="36"/>
      <c r="F71" s="66" t="str">
        <f>IF(ISBLANK(#REF!),"DATO OBBLIGATORIO!","")</f>
        <v/>
      </c>
    </row>
    <row r="74" spans="2:8" x14ac:dyDescent="0.25">
      <c r="B74" s="93" t="s">
        <v>91</v>
      </c>
      <c r="C74" s="77"/>
      <c r="D74" s="77"/>
      <c r="E74" s="77"/>
      <c r="F74" s="77"/>
      <c r="G74" s="77"/>
      <c r="H74" s="77"/>
    </row>
    <row r="75" spans="2:8" x14ac:dyDescent="0.25">
      <c r="B75" s="77"/>
      <c r="C75" s="77"/>
      <c r="D75" s="77"/>
      <c r="E75" s="77"/>
      <c r="F75" s="77"/>
      <c r="G75" s="77"/>
      <c r="H75" s="77"/>
    </row>
    <row r="76" spans="2:8" x14ac:dyDescent="0.25">
      <c r="B76" s="77"/>
      <c r="C76" s="77"/>
      <c r="D76" s="77"/>
      <c r="E76" s="77"/>
      <c r="F76" s="77"/>
      <c r="G76" s="77"/>
      <c r="H76" s="77"/>
    </row>
    <row r="77" spans="2:8" x14ac:dyDescent="0.25">
      <c r="B77" s="77"/>
      <c r="C77" s="77"/>
      <c r="D77" s="77"/>
      <c r="E77" s="77"/>
      <c r="F77" s="77"/>
      <c r="G77" s="77"/>
      <c r="H77" s="77"/>
    </row>
    <row r="78" spans="2:8" x14ac:dyDescent="0.25">
      <c r="B78" s="77"/>
      <c r="C78" s="77"/>
      <c r="D78" s="77"/>
      <c r="E78" s="77"/>
      <c r="F78" s="77"/>
      <c r="G78" s="77"/>
      <c r="H78" s="77"/>
    </row>
    <row r="79" spans="2:8" x14ac:dyDescent="0.25">
      <c r="B79" s="77"/>
      <c r="C79" s="77"/>
      <c r="D79" s="77"/>
      <c r="E79" s="77"/>
      <c r="F79" s="77"/>
      <c r="G79" s="77"/>
      <c r="H79" s="77"/>
    </row>
    <row r="80" spans="2:8" x14ac:dyDescent="0.25">
      <c r="B80" s="77"/>
      <c r="C80" s="77"/>
      <c r="D80" s="77"/>
      <c r="E80" s="77"/>
      <c r="F80" s="77"/>
      <c r="G80" s="77"/>
      <c r="H80" s="77"/>
    </row>
    <row r="81" spans="2:8" x14ac:dyDescent="0.25">
      <c r="B81" s="77"/>
      <c r="C81" s="77"/>
      <c r="D81" s="77"/>
      <c r="E81" s="77"/>
      <c r="F81" s="77"/>
      <c r="G81" s="77"/>
      <c r="H81" s="77"/>
    </row>
    <row r="82" spans="2:8" x14ac:dyDescent="0.25">
      <c r="B82" s="77"/>
      <c r="C82" s="77"/>
      <c r="D82" s="77"/>
      <c r="E82" s="77"/>
      <c r="F82" s="77"/>
      <c r="G82" s="77"/>
      <c r="H82" s="77"/>
    </row>
    <row r="83" spans="2:8" x14ac:dyDescent="0.25">
      <c r="B83" s="77"/>
      <c r="C83" s="77"/>
      <c r="D83" s="77"/>
      <c r="E83" s="77"/>
      <c r="F83" s="77"/>
      <c r="G83" s="77"/>
      <c r="H83" s="77"/>
    </row>
    <row r="84" spans="2:8" x14ac:dyDescent="0.25">
      <c r="B84" s="77"/>
      <c r="C84" s="77"/>
      <c r="D84" s="77"/>
      <c r="E84" s="77"/>
      <c r="F84" s="77"/>
      <c r="G84" s="77"/>
      <c r="H84" s="77"/>
    </row>
    <row r="85" spans="2:8" x14ac:dyDescent="0.25">
      <c r="B85" s="77"/>
      <c r="C85" s="77"/>
      <c r="D85" s="77"/>
      <c r="E85" s="77"/>
      <c r="F85" s="77"/>
      <c r="G85" s="77"/>
      <c r="H85" s="77"/>
    </row>
    <row r="86" spans="2:8" x14ac:dyDescent="0.25">
      <c r="B86" s="77"/>
      <c r="C86" s="77"/>
      <c r="D86" s="77"/>
      <c r="E86" s="77"/>
      <c r="F86" s="77"/>
      <c r="G86" s="77"/>
      <c r="H86" s="77"/>
    </row>
  </sheetData>
  <mergeCells count="2">
    <mergeCell ref="B35:C35"/>
    <mergeCell ref="B36:C36"/>
  </mergeCells>
  <conditionalFormatting sqref="K4:K16">
    <cfRule type="cellIs" dxfId="2" priority="1" stopIfTrue="1" operator="equal">
      <formula>"DA VERIFICARE"</formula>
    </cfRule>
    <cfRule type="cellIs" dxfId="1" priority="2" stopIfTrue="1" operator="equal">
      <formula>"NO"</formula>
    </cfRule>
    <cfRule type="cellIs" dxfId="0" priority="3" stopIfTrue="1" operator="equal">
      <formula>"SÍ"</formula>
    </cfRule>
  </conditionalFormatting>
  <dataValidations count="5">
    <dataValidation type="list" allowBlank="1" showInputMessage="1" showErrorMessage="1" sqref="K4:K16" xr:uid="{00000000-0002-0000-0200-000000000000}">
      <formula1>"SÍ,NO,DA VERIFICARE"</formula1>
    </dataValidation>
    <dataValidation type="list" allowBlank="1" showInputMessage="1" showErrorMessage="1" sqref="E8" xr:uid="{00000000-0002-0000-0200-000001000000}">
      <formula1>"1 - rilievo comunale,2 - rilievo sovracomunale,3 - rilievo pubblico/privato"</formula1>
    </dataValidation>
    <dataValidation type="list" allowBlank="1" showInputMessage="1" showErrorMessage="1" sqref="E9" xr:uid="{00000000-0002-0000-0200-000002000000}">
      <formula1>"nessuna maggiorazione,progetto di tipo 1 presentato da capoluogo di provincia,progetto di tipo 2 o 3 con partecipazione del comune di Bologna"</formula1>
    </dataValidation>
    <dataValidation type="list" allowBlank="1" showInputMessage="1" showErrorMessage="1" sqref="E12" xr:uid="{00000000-0002-0000-0200-000003000000}">
      <formula1>"I - iniziative di riduzione del consumo di prodotti monouso,II - progetti di riduzione degli sprechi alimentari,III - case dell'acqua e tutti gli altri progetti"</formula1>
    </dataValidation>
    <dataValidation type="list" allowBlank="1" showInputMessage="1" showErrorMessage="1" sqref="E41:E70" xr:uid="{00000000-0002-0000-0200-000004000000}">
      <formula1>$I$41:$I$46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43</vt:i4>
      </vt:variant>
    </vt:vector>
  </HeadingPairs>
  <TitlesOfParts>
    <vt:vector size="47" baseType="lpstr">
      <vt:lpstr>DOMANDA_BANDO</vt:lpstr>
      <vt:lpstr>Quadro_Economico</vt:lpstr>
      <vt:lpstr>Convalida</vt:lpstr>
      <vt:lpstr>ISTRUTTORIA</vt:lpstr>
      <vt:lpstr>DOMANDA_BANDO!_Hlk4066889</vt:lpstr>
      <vt:lpstr>DOMANDA_BANDO!_Hlk4066890</vt:lpstr>
      <vt:lpstr>altri_contributi</vt:lpstr>
      <vt:lpstr>ammontare_complessivo</vt:lpstr>
      <vt:lpstr>DOMANDA_BANDO!Area_stampa</vt:lpstr>
      <vt:lpstr>contr_percentuale</vt:lpstr>
      <vt:lpstr>contr_valore</vt:lpstr>
      <vt:lpstr>contributo_richiedibile</vt:lpstr>
      <vt:lpstr>costi_att_parz</vt:lpstr>
      <vt:lpstr>costi_formaz_parz</vt:lpstr>
      <vt:lpstr>costi_non_amm</vt:lpstr>
      <vt:lpstr>costi_parz</vt:lpstr>
      <vt:lpstr>costi_pieni</vt:lpstr>
      <vt:lpstr>costi_proponente</vt:lpstr>
      <vt:lpstr>eleg_formaz_parz</vt:lpstr>
      <vt:lpstr>eleg_parz</vt:lpstr>
      <vt:lpstr>eleg_pieni</vt:lpstr>
      <vt:lpstr>elegg_totale</vt:lpstr>
      <vt:lpstr>ente_cf</vt:lpstr>
      <vt:lpstr>ente_indirizzo</vt:lpstr>
      <vt:lpstr>ente_nome</vt:lpstr>
      <vt:lpstr>ente_pec</vt:lpstr>
      <vt:lpstr>importo_richiedibile</vt:lpstr>
      <vt:lpstr>leg_rap_cf</vt:lpstr>
      <vt:lpstr>leg_rap_cognome</vt:lpstr>
      <vt:lpstr>leg_rap_nome</vt:lpstr>
      <vt:lpstr>leg_rap_ruolo</vt:lpstr>
      <vt:lpstr>popolazione_comuni</vt:lpstr>
      <vt:lpstr>prog_altri_soggetti</vt:lpstr>
      <vt:lpstr>prog_cup</vt:lpstr>
      <vt:lpstr>prog_descrizione</vt:lpstr>
      <vt:lpstr>prog_luogo</vt:lpstr>
      <vt:lpstr>prog_massimale</vt:lpstr>
      <vt:lpstr>prog_nr_comuni</vt:lpstr>
      <vt:lpstr>prog_periodo</vt:lpstr>
      <vt:lpstr>prog_rifprev</vt:lpstr>
      <vt:lpstr>prog_tipologia</vt:lpstr>
      <vt:lpstr>prog_titolo</vt:lpstr>
      <vt:lpstr>punteggio_nr_comuni</vt:lpstr>
      <vt:lpstr>ref_cognome</vt:lpstr>
      <vt:lpstr>ref_email</vt:lpstr>
      <vt:lpstr>ref_nome</vt:lpstr>
      <vt:lpstr>ref_tel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 Bazzani</dc:creator>
  <cp:lastModifiedBy>Giacomo Garro</cp:lastModifiedBy>
  <cp:lastPrinted>2021-06-30T13:10:27Z</cp:lastPrinted>
  <dcterms:created xsi:type="dcterms:W3CDTF">2015-06-05T18:19:34Z</dcterms:created>
  <dcterms:modified xsi:type="dcterms:W3CDTF">2023-08-28T07:37:11Z</dcterms:modified>
</cp:coreProperties>
</file>